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00" windowHeight="11148" tabRatio="970" activeTab="4"/>
  </bookViews>
  <sheets>
    <sheet name="MZF" sheetId="1" r:id="rId1"/>
    <sheet name="MTW" sheetId="2" r:id="rId2"/>
    <sheet name="ELW" sheetId="3" r:id="rId3"/>
    <sheet name="TSF" sheetId="4" r:id="rId4"/>
    <sheet name="TSF-W" sheetId="5" r:id="rId5"/>
    <sheet name="LF10" sheetId="6" r:id="rId6"/>
    <sheet name="HLF10" sheetId="7" r:id="rId7"/>
    <sheet name="LF20" sheetId="8" r:id="rId8"/>
    <sheet name="HLF20" sheetId="9" r:id="rId9"/>
    <sheet name="TLF3000" sheetId="10" r:id="rId10"/>
    <sheet name="TLF4000" sheetId="11" r:id="rId11"/>
    <sheet name="RW" sheetId="12" r:id="rId12"/>
    <sheet name="AB Gefahrgut" sheetId="13" r:id="rId13"/>
    <sheet name="DLK23-12" sheetId="14" r:id="rId14"/>
    <sheet name="GW-L 1" sheetId="15" r:id="rId15"/>
    <sheet name="GW-L 2" sheetId="16" r:id="rId16"/>
    <sheet name="WLF-Kran" sheetId="17" r:id="rId17"/>
  </sheets>
  <definedNames/>
  <calcPr fullCalcOnLoad="1"/>
</workbook>
</file>

<file path=xl/sharedStrings.xml><?xml version="1.0" encoding="utf-8"?>
<sst xmlns="http://schemas.openxmlformats.org/spreadsheetml/2006/main" count="843" uniqueCount="214">
  <si>
    <t>Kostenberechnung Mehrzweckfahrzeug MZF</t>
  </si>
  <si>
    <t>• ergibt einen zugrunde zu legenden Abschreibungsbetrag von</t>
  </si>
  <si>
    <t>50 % des zugrunde gelegten Abschreibungsbetrags2)</t>
  </si>
  <si>
    <t>+ Reparatur-, Wartungs- und sonstige Betriebskosten lt. Aufstellung MZF</t>
  </si>
  <si>
    <t>ergibt eine Summe von</t>
  </si>
  <si>
    <t>----------------------------------------------------------------</t>
  </si>
  <si>
    <t>Erläuterung Reparatur-, Wartungs- und sonstige Betriebskosten MZF</t>
  </si>
  <si>
    <t>Streckenkosten</t>
  </si>
  <si>
    <t>Stundenkosten</t>
  </si>
  <si>
    <t>Direkte Betriebskosten</t>
  </si>
  <si>
    <t>• Ersatzteile, Öle usw. Fahrzeug, Beladung</t>
  </si>
  <si>
    <t>Anteilige Betriebskosten</t>
  </si>
  <si>
    <t>• Reifen 10 Jahre</t>
  </si>
  <si>
    <t>• Schneeketten 5 Jahre</t>
  </si>
  <si>
    <t>• Batterien Fahrzeug 5 Jahre</t>
  </si>
  <si>
    <t>• Unfallschäden, größere Reparaturen, Auspuffanlage, Bremsenüberholung, sonstiges</t>
  </si>
  <si>
    <t>Werkstattstundenkosten (eigene FW-Fachwerkstätte)</t>
  </si>
  <si>
    <t>setzen sich zusammen aus:</t>
  </si>
  <si>
    <t>− Sicherheitsüberprüfung (Gesamtfahrzeug einschließlich Beladung)</t>
  </si>
  <si>
    <t>− Hauptuntersuchung (HU) – Abgasuntersuchung (AU) – Sicherheitsprüfung (SP) (Vorbereitung, Vorführung)</t>
  </si>
  <si>
    <t>− Werterhaltungsmaßnahmen (Unterboden-, Hohlraumschutz, Beseitigung von Lackschäden usw.)</t>
  </si>
  <si>
    <t>Nicht berücksichtigt sind allgemeine Gerätewarttätigkeiten wie</t>
  </si>
  <si>
    <t>Summen</t>
  </si>
  <si>
    <t>Kostenberechnung Tragkraftspritzenfahrzeug TSF mit TS PFPN 10-1000</t>
  </si>
  <si>
    <t>Erläuterung Reparatur-, Wartungs- und sonstige Betriebskosten TSF</t>
  </si>
  <si>
    <t>• Treibstoff Tragbarer Stromerzeuger, TS-PFPN 10-1000, Motorsäge usw.</t>
  </si>
  <si>
    <t>• SP 2 Jahre</t>
  </si>
  <si>
    <t>• Pumpenüberholungen FP/TS PFPN 10-1000, Tauchpumpe</t>
  </si>
  <si>
    <t>• Unfallschäden, größere Reparaturen, Auspuffanlage, Bremsenüberho-lung, sonstiges</t>
  </si>
  <si>
    <t>- siehe Auflistung bei Aufstellung MZF -</t>
  </si>
  <si>
    <t>Kostenberechnung Tragkraftspritzenfahrzeug TSF - W mit TS PFPN 10-1000</t>
  </si>
  <si>
    <t>Erläuterung Reparatur-, Wartungs- und sonstige Betriebskosten TSF-W</t>
  </si>
  <si>
    <t>• Prüfung hydraulische Rettungsgeräte 3 Jahre</t>
  </si>
  <si>
    <t>• Ersatz Hydraulikschläuche hydraulische Rettungsgeräte</t>
  </si>
  <si>
    <t>Werkstattstundenkosten (eigene FW-Fachwerkstätte) setzen sich zusammen aus:</t>
  </si>
  <si>
    <t>• Ersatzteile Fahrzeug, Beladung</t>
  </si>
  <si>
    <t>Erläuterung Reparatur-, Wartungs- und sonstige Betriebskosten RW</t>
  </si>
  <si>
    <t>• Überprüfung Seilwinde gemäß UVV durch Sachkundigen</t>
  </si>
  <si>
    <t>• Ersatz Beladungsgegenstände</t>
  </si>
  <si>
    <t>Erläuterung Reparatur-, Wartungs- und sonstige Betriebskosten DLA (K) 23/12</t>
  </si>
  <si>
    <t>• Treibstoff Tragbare Stromerzeuger, Motorsäge, Betrieb Drehleiter, Drucklüfter usw.</t>
  </si>
  <si>
    <t>• Inspektion, Überprüfung Drehleiteraufbau gemäß UVV durch Hersteller</t>
  </si>
  <si>
    <t>• sonstige Verschleißteile DL-Aufbau, Reparaturen durch Hersteller</t>
  </si>
  <si>
    <t>- siehe Auflistung bei Aufstellung MZF –</t>
  </si>
  <si>
    <t xml:space="preserve"> + Beiträge zu Versicherungen</t>
  </si>
  <si>
    <t>2) Soweit die Gemeinden beim Kostenersatz für freiwillige Aufgaben die Abschreibung 
    uneingeschränkt zum Ansatz bringen wollen, muss insoweit gesondert kalkuliert werden.</t>
  </si>
  <si>
    <t xml:space="preserve">    Ob die Abschreibungskosten voll entweder in die Streckenkosten oder in die Ausrückestundenkosten
    einzubeziehen oder auf beide Kostenarten aufzuteilen sind, hängt davon ab, ob die Abnutzung vor allem 
    durch die Fahrt oder durch den Einsatz des Fahrzeugs mit Gerät und Ausrüstung am Schadensort 
    verursacht wird. 
    In dieser Berechnung wird von einer gleichmäßigen Aufteilung auf beide Kostenarten ausgegangen.</t>
  </si>
  <si>
    <t>• abzüglich gemeindliche Eigenbeteiligung1) in Höhe von
  der jährlichen Abschreibung</t>
  </si>
  <si>
    <t>• bei einer angenommenen Nutzungsdauer von
  Jahren ergibt sich eine jährliche, lineare Abschreibung von</t>
  </si>
  <si>
    <t>• abzüglich gemeindliche Eigenbeteiligung1) in Höhe von 
  der jährlichen Abschreibung</t>
  </si>
  <si>
    <t>bei angenommenen 
jährlichen Ausrückestunden ergeben sich Kosten je Ausrückestunde von</t>
  </si>
  <si>
    <t>bei angenommenen
jährlichen Ausrückestunden ergeben sich Kosten je Ausrückestunde von</t>
  </si>
  <si>
    <t>• bei einer angenommenen Nutzungsdauer von 
  Jahren ergibt sich eine jährliche, lineare Abschreibung von</t>
  </si>
  <si>
    <t xml:space="preserve">1. Streckenkosten je Kilometer
</t>
  </si>
  <si>
    <t xml:space="preserve">2. Ausrückestundenkosten
</t>
  </si>
  <si>
    <t>bei einer durchschnittlichen jährlichen Fahrleistung von 
km ergeben sich Kosten je km von</t>
  </si>
  <si>
    <t xml:space="preserve"> + Treibstoffkosten (durchschnittlicher Verbrauch x durchschnittliche jährliche Fahrleistung) 
    35 l/100 km - 1.000 km/Jahr - 350 l x </t>
  </si>
  <si>
    <t xml:space="preserve"> + Treibstoffkosten (durchschnittlicher Verbrauch x durchschnittliche jährliche Fahrleistung) 
    18 l/100 km - 1.000 km/Jahr - 180 l x </t>
  </si>
  <si>
    <t xml:space="preserve"> + Treibstoffkosten (durchschnittlicher Verbrauch x durchschnittliche jährliche Fahrleistung) 
    15 l/100 km - 1.000 km/Jahr - 150 l x </t>
  </si>
  <si>
    <t xml:space="preserve">Ausrückestundenkosten
</t>
  </si>
  <si>
    <t>1) Eine angemessene Eigenbeteiligung der Gemeinden an den Vorhaltekosten ist vorzusehen.
    Wegen Art. 28 Abs. 4 Satz 2 BayFwG kann bei der Berechnung des Aufwendungsersatzes für
    Pflichtaufgaben nicht die gesamte Abschreibung angesetzt werden.</t>
  </si>
  <si>
    <t xml:space="preserve"> + Reparatur-, Wartungs- und sonstige Betriebskosten lt. Aufstellung MZF</t>
  </si>
  <si>
    <t>Herstellen der Einsatzbereitschaft von Fahrzeug und Gerät nach Einsatz/Übung, Gerätehaus-,
Fahrzeug- Gerätereinigung usw.)</t>
  </si>
  <si>
    <t>Kostenberechnung Drehleiter DLA (K) 23/12</t>
  </si>
  <si>
    <t>(Unverbindlicher Hersteller-Richtpreis mit durchschnittlicher, meistgeorderter</t>
  </si>
  <si>
    <t>Ausstattung und Beladung)</t>
  </si>
  <si>
    <t xml:space="preserve">• abzüglich Staatszuschuss gemäß Festbetrag nach Anlage 2 FwZR </t>
  </si>
  <si>
    <t>Kostenberechnung Mannschaftstransportwagen MTW</t>
  </si>
  <si>
    <t>Kostenberechnung Einsatzleitwagen ELW</t>
  </si>
  <si>
    <t>Erläuterung Reparatur-, Wartungs- und sonstige Betriebskosten MTW</t>
  </si>
  <si>
    <t>Erläuterung Reparatur-, Wartungs- und sonstige Betriebskosten ELW</t>
  </si>
  <si>
    <t>Reparatur-, Wartungs- und sonstige Betriebskosten lt. Aufstellung ELW</t>
  </si>
  <si>
    <t>Reparatur-, Wartungs- und sonstige Betriebskosten lt. Aufstellung MTW</t>
  </si>
  <si>
    <t xml:space="preserve"> + Reparatur-, Wartungs- und sonstige Betriebskosten lt. Aufstellung ELW</t>
  </si>
  <si>
    <t xml:space="preserve"> + Reparatur-, Wartungs- und sonstige Betriebskosten lt. Aufstellung MTW</t>
  </si>
  <si>
    <t>Reparatur-, Wartungs- und sonstige Betriebskosten lt. Aufstellung TSF</t>
  </si>
  <si>
    <t xml:space="preserve"> + Reparatur-, Wartungs- und sonstige Betriebskosten lt. Aufstellung TSF - W</t>
  </si>
  <si>
    <t>Reparatur-, Wartungs- und sonstige Betriebskosten lt. Aufstellung TSF - W</t>
  </si>
  <si>
    <t xml:space="preserve"> + Reparatur-, Wartungs- und sonstige Betriebskosten lt. Aufstellung TLF 16/25</t>
  </si>
  <si>
    <t>Reparatur-, Wartungs- und sonstige Betriebskosten lt. Aufstellung TLF 16/25</t>
  </si>
  <si>
    <t xml:space="preserve"> + Reparatur-, Wartungs- und sonstige Betriebskosten lt. Aufstellung TLF 20/40</t>
  </si>
  <si>
    <t>Reparatur-, Wartungs- und sonstige Betriebskosten lt. Aufstellung TLF 20/40</t>
  </si>
  <si>
    <t xml:space="preserve"> + Reparatur-, Wartungs- und sonstige Betriebskosten lt. Aufstellung RW</t>
  </si>
  <si>
    <t>Reparatur-, Wartungs- und sonstige Betriebskosten lt. Aufstellung RW</t>
  </si>
  <si>
    <t xml:space="preserve"> + Reparatur-, Wartungs- und sonstige Betriebskosten lt. Aufstellung DLA 23/12</t>
  </si>
  <si>
    <t>Reparatur-, Wartungs- und sonstige Betriebskosten lt. Aufstellung DLA 23/12</t>
  </si>
  <si>
    <t>Abschreibungsbetrag</t>
  </si>
  <si>
    <t>Reparatur-, Wartungs- und sonstige Betriebskosten lt. Aufstellung AB Gefahrgut</t>
  </si>
  <si>
    <t>Erläuterung Reparatur-, Wartungs- und sonstige Betriebskosten AB Gefahrgut</t>
  </si>
  <si>
    <t>• Akku, Batterien für, HRT, Blitzleuchten usw.</t>
  </si>
  <si>
    <t xml:space="preserve"> + Treibstoffkosten (durchschnittlicher Verbrauch x durchschnittliche jährliche Fahrleistung) 
    12 l/100 km - 1.000 km/Jahr - 120 l x </t>
  </si>
  <si>
    <t xml:space="preserve">− Prüfung prüfpflichtiger Geräte: </t>
  </si>
  <si>
    <t>− Instandhaltung, Reparaturen (Gesamtfahrzeug mit Einbauten und Beladung lt. Hersteller und den anerkannten Regeln der Technik) Nachträglicher Geräteeinbau mit Anfertigung von Halterungen</t>
  </si>
  <si>
    <t>Bei Feuerwehren ohne eigene FW-Fachwerkstätte dürften ähnliche Kosten anfallen durch Inanspruchnahme von Fremdwerkstätten, Firmen oder Bauhofwerkstätten; vorausgesetzt wird eine vorschriftsmäßige Wartung und Prüfung von Fahrzeug und Gerät.</t>
  </si>
  <si>
    <t xml:space="preserve">− jährliche Grundwartung 
</t>
  </si>
  <si>
    <t>Fahrzeug, -aufbau, Feuerlöschkreiselpumpe, Tragkraftspritze, Stromerzeuger, Seilwinde, Lichtmast, Drucklüfter, hydraulische Rettungsgeräte, -Winden, -Hebesatz, Motorsäge,    Greifzug, Tauch-, Gefahrgutpumpen usw. je nach Fahrzeugtyp und beladung lt. Betriebsanleitungen Hersteller, BGG/GUV-G 9102</t>
  </si>
  <si>
    <t xml:space="preserve"> + Treibstoffkosten (durchschnittlicher Verbrauch x durchschnittliche jährliche Fahrleistung) 
    15 l/100 km - 1.500 km/Jahr - 225 l x </t>
  </si>
  <si>
    <t>Leinen, Gurte, Abseilgeräte, Absturzsicherung, Luftheber, tragbare Leitern, Mehrzweckzug, Sprungpolster, Elektrogeräte, hydraulische Rettungsgeräte, -Winden, Hebesatz, -Wagenheber, elektrisch leitfähige Schläuche, Auffangbehälter, Gasmessgeräte, Rettungswesten usw. je nach Beladung</t>
  </si>
  <si>
    <t>• Ersatzteile, Öle, usw. Fahrzeug, Beladung</t>
  </si>
  <si>
    <t>• TÜV (HU/AU bis 3,5 t) 2 Jahre / 8 Jahre</t>
  </si>
  <si>
    <t>• TÜV (HU/AU bis 7,5 t) 2 Jahre / 8 Jahre</t>
  </si>
  <si>
    <t>• Treibstoff Tragbare Stromerzeuger</t>
  </si>
  <si>
    <t>• Ersatz Beladungsgegenstände, Stromerzeuger, Kabel usw.</t>
  </si>
  <si>
    <t xml:space="preserve">• Atemschutzwartung  (4xJährlich) 4 PA x 36,00€ / 8 Masken x 15,50€    </t>
  </si>
  <si>
    <t>• Atemschutz Ersatzteile, Flaschenfüllungen</t>
  </si>
  <si>
    <t>• Grundüberholung PA 6 Jahre, Flaschen-TÜV 5 Jahre, Masken 6 Jahre</t>
  </si>
  <si>
    <t>• Schlauchwartung 30 Stück x 14,-- €</t>
  </si>
  <si>
    <t>• Ersatz Beladungsgegenstände Armaturen, Feuerwehrleine, Schläuche, Leiter usw.</t>
  </si>
  <si>
    <t>• Ersatz Beladungsgegenstände Feuerwehrleinen, Anhaltestab, Verkehrswarngeräte, Elektrogeräte usw.</t>
  </si>
  <si>
    <t>• Ersatz Beladungsgegenstände Feuerwehrleinen, Anhaltestab, Verkehrswarngeräte usw.</t>
  </si>
  <si>
    <t>• Schlauchwartung 50 Stück x 14,-- €</t>
  </si>
  <si>
    <t>• TÜV (HU/AU bis 18 t) 2 Jahre / 8 Jahre</t>
  </si>
  <si>
    <t>• Treibstoff Tragbarer Stromerzeuger, Betrieb Einbaupumpe, Motorsäge, Lüfter usw.</t>
  </si>
  <si>
    <t>• Pumpenüberholungen, Tauchpumpe usw.</t>
  </si>
  <si>
    <t>• Sprungretter 15 Jahre</t>
  </si>
  <si>
    <t>• Schlauchwartung 40 Stück x 14,-- €</t>
  </si>
  <si>
    <t>• Wärmebildkamera, Gasmessgeräte 10 Jahre</t>
  </si>
  <si>
    <t xml:space="preserve">• Atemschutzwartung  (4xJährlich) 2 PA x 36,00€ / 4 Masken x 15,50€    </t>
  </si>
  <si>
    <t xml:space="preserve">• Atemschutzwartung  (4xJährlich) Sicherheitstrupptasche 1x 36,00€ / 1 Masken x 15,50€ </t>
  </si>
  <si>
    <t xml:space="preserve">• Pumpenüberholungen FP/TS PFPN 10-1000, </t>
  </si>
  <si>
    <t>• Flaschen-TÜV 10 Jahre</t>
  </si>
  <si>
    <t>• Akku, Batterien für, HRT, Blitzleuchten, Bohrschrauber,Kettensäge, Flex usw.</t>
  </si>
  <si>
    <t>• Pumpenüberholungen TP, Druckluftmembranpumpe usw.</t>
  </si>
  <si>
    <t>• Akku, Batterien für, HRT, Blitzleuchten, Bohrschrauber,Kettensäge, Flex, Rettungsgeräte usw.</t>
  </si>
  <si>
    <t>• Überprüfung Ladebordwand gemäß UVV durch Sachkundigen</t>
  </si>
  <si>
    <t>• Schlauchwartung 100 Stück x 14,-- €</t>
  </si>
  <si>
    <t>• Pumpenüberholungen FP/TS PFPN 10-1000</t>
  </si>
  <si>
    <t>• Treibstoff Tragbarer Stromerzeuger, TS-PFPN 10-1000, Tragbare Stromerzeuger, Motorsäge usw.</t>
  </si>
  <si>
    <t>• Digitalfunk, Navigationsgeräte, TABLET zur Digitalen Einsatzunterstützung 8 Jahre</t>
  </si>
  <si>
    <t>• Digitalfunk, Navigationsgeräte, Sattelitentelefon, GSM, EDV, TABLET zur Digitalen Einsatzunterstützung 8 Jahre</t>
  </si>
  <si>
    <t>Kostenberechnung Gerätewagen-Logistik GW-L2 Zusatzbeladung Modul Wasserversorgung</t>
  </si>
  <si>
    <t>Erläuterung Reparatur-, Wartungs- und sonstige Betriebskosten GW-L2-W</t>
  </si>
  <si>
    <t>Reparatur-, Wartungs- und sonstige Betriebskosten lt. Aufstellung GW-L2-W</t>
  </si>
  <si>
    <t xml:space="preserve"> + Reparatur-, Wartungs- und sonstige Betriebskosten lt. Aufstellung GW-L2-W</t>
  </si>
  <si>
    <t>Erläuterung Reparatur-, Wartungs- und sonstige Betriebskosten GW-L 1</t>
  </si>
  <si>
    <t xml:space="preserve"> + Reparatur-, Wartungs- und sonstige Betriebskosten lt. Aufstellung GW-L 1</t>
  </si>
  <si>
    <t>Reparatur-, Wartungs- und sonstige Betriebskosten lt. Aufstellung GW-L 1</t>
  </si>
  <si>
    <t>• Schlauchwartung 20 Stück x 14,-- €</t>
  </si>
  <si>
    <t>• Batterien Fahrzeug 2 Jahre</t>
  </si>
  <si>
    <t xml:space="preserve">• Akku, Batterien für, HRT, Blitzleuchten, </t>
  </si>
  <si>
    <t>• Ersatz Beladungsgegenstände Armaturen, Feuerwehrleine, Schläuche, usw.</t>
  </si>
  <si>
    <t>• Jährliche Vergütungspauschale Fernüberwachung Hersteller</t>
  </si>
  <si>
    <t>• 10 Jährliche Inspektion beim Hersteller</t>
  </si>
  <si>
    <t>• Kranprüfung UVV 10 Jährlich</t>
  </si>
  <si>
    <t>Kostenberechnung Wechselladerfahrzeug WLF-Kran</t>
  </si>
  <si>
    <t xml:space="preserve"> + Reparatur-, Wartungs- und sonstige Betriebskosten lt. Aufstellung WLF-Kran</t>
  </si>
  <si>
    <t>Reparatur-, Wartungs- und sonstige Betriebskosten lt. Aufstellung WLF-Kran</t>
  </si>
  <si>
    <t>Erläuterung Reparatur-, Wartungs- und sonstige Betriebskosten WLF-Kran</t>
  </si>
  <si>
    <t>• Jährliche Kranprüfung, Hackenprüfung UVV</t>
  </si>
  <si>
    <t>• Batterien Fahrzeug 3 Jahre</t>
  </si>
  <si>
    <t>• Treibstoff Tragbarer Stromerzeuger</t>
  </si>
  <si>
    <t>• Digitalfunk, Sprechgarnituren, TABLET zur Digitalen Einsatzunterstützung 8 Jahre</t>
  </si>
  <si>
    <t>• Gasmessgerätewartung, Systemkontr., BUMP-Test, Justage</t>
  </si>
  <si>
    <t>• Prüfung Hebekissen 1/5 Jahre</t>
  </si>
  <si>
    <t>• Ersatz Hebekissensystem - Luftheber 15 Jahre</t>
  </si>
  <si>
    <t>• Ersatz Sprungretter 15 Jahre</t>
  </si>
  <si>
    <t>• Prüfung Sprungretter 1/5/8/10/13 Jahre</t>
  </si>
  <si>
    <t>• Ersatz Hebekissen 15 Jahre</t>
  </si>
  <si>
    <t>• Ersatz Hydraulikschläuche hydraulische Rettungsgeräte 10Jahre</t>
  </si>
  <si>
    <t>• Ersatz Dichtkissen 15 Jahre</t>
  </si>
  <si>
    <t xml:space="preserve">• Prüfung Dichtkissen </t>
  </si>
  <si>
    <t xml:space="preserve">• Atemschutzwartung  (4xJährlich) 6 PA x 36,00€ / 12 Masken x 15,50€    </t>
  </si>
  <si>
    <t>• Körperdusche austausch Jährlich</t>
  </si>
  <si>
    <t>• Chemikalien-Schutzanzüge (2xJährlich) 9 CSA x 105,00€</t>
  </si>
  <si>
    <t>• Gasmess- u. Strahlenschutzmessgeräte-Wartung, Systemkontr., BUMP-Test, Justage, CMS</t>
  </si>
  <si>
    <t>• Ersatz 9 Chemikalien-Schutzanzüge 15 Jahre</t>
  </si>
  <si>
    <t xml:space="preserve">• Ersatz Chip-Mess-System (CMS) </t>
  </si>
  <si>
    <t>• Gebühren für GSM und Satellitentelefonie bzw. Internet</t>
  </si>
  <si>
    <t>• Ersatz Wärmebildkamera, Gasmessgeräte 10 Jahre</t>
  </si>
  <si>
    <t>• Ersatz Gasmessgerät 10 Jahre</t>
  </si>
  <si>
    <t>• Wärmebildkamera, Gasmessgeräte, Strahlenschutzmessgeräte 10 Jahre</t>
  </si>
  <si>
    <t>• Ersatz 18 ABEK Filter 6 Jahre</t>
  </si>
  <si>
    <t>• TÜV (HU/AU bis 32 t) 2 Jahre / 8 Jahre</t>
  </si>
  <si>
    <t>• Treibstoff Tragbare Stromerzeuger, Motorsäge, Trennschleifer, Betrieb Einbaugenerator, Seilwinde,            Aussenborder usw.</t>
  </si>
  <si>
    <t>• Batterien Abrollbehälter 5 Jahre</t>
  </si>
  <si>
    <t>• Schlauchboot RTB1/2 mit Aussenborder, Rettungswesten 10 Jahre</t>
  </si>
  <si>
    <t>• Prüfung Rettungswesten, Schlauchboot</t>
  </si>
  <si>
    <t>Kostenberechnung Löschgruppenfahrzeug LF 10 (LF8 bzw. LF8/6 bzw. StLF 10/6 bzw. MLF)</t>
  </si>
  <si>
    <t>• Kaufpreis einschließlich feuerwehrtechnischer Beladung und Funkausrüstung (Bj. 2019)</t>
  </si>
  <si>
    <t>• Kaufpreis einschließlich feuerwehrtechnischer Beladung und Funkausrüstung ( Bj. 2019)</t>
  </si>
  <si>
    <t>• Kaufpreis einschließlich feuerwehrtechnischer Beladung und Funkausrüstung ( Bj. 2020)</t>
  </si>
  <si>
    <t>• Kaufpreis einschließlich feuerwehrtechnischer Beladung und Funkausrüstung ( Bj. 2020 )</t>
  </si>
  <si>
    <r>
      <t xml:space="preserve">• Kaufpreis einschließlich feuerwehrtechnischer Beladung und Funkausrüstung </t>
    </r>
    <r>
      <rPr>
        <b/>
        <sz val="10"/>
        <rFont val="Arial"/>
        <family val="2"/>
      </rPr>
      <t>( Bj. 2004)</t>
    </r>
  </si>
  <si>
    <t>Kostenberechnung Tanklöschfahrzeug TLF 3000 (TLF 16/25 bzw. TLF 16/24 Tr. )</t>
  </si>
  <si>
    <t>Kostenberechnung Löschgruppenfahrzeug LF 20</t>
  </si>
  <si>
    <t xml:space="preserve"> + Reparatur-, Wartungs- und sonstige Betriebskosten lt. Aufstellung LF 20</t>
  </si>
  <si>
    <t>Reparatur-, Wartungs- und sonstige Betriebskosten lt. Aufstellung LF 20</t>
  </si>
  <si>
    <t xml:space="preserve"> + Reparatur-, Wartungs- und sonstige Betriebskosten lt. Aufstellung HLF10</t>
  </si>
  <si>
    <t>Reparatur-, Wartungs- und sonstige Betriebskosten lt. Aufstellung HLF10</t>
  </si>
  <si>
    <t>Kostenberechnung Hilfeleistungslöschfahrzeug HLF10 (LF8/6 mit Rettungssatz)</t>
  </si>
  <si>
    <t>• Kaufpreis einschließlich feuerwehrtechnischer Beladung und Funkausrüstung ( Bj. 2018 )</t>
  </si>
  <si>
    <t>Kostenberechnung Löschgruppenfahrzeug HLF 20</t>
  </si>
  <si>
    <t xml:space="preserve"> + Reparatur-, Wartungs- und sonstige Betriebskosten lt. Aufstellung HLF 20</t>
  </si>
  <si>
    <t>Reparatur-, Wartungs- und sonstige Betriebskosten lt. Aufstellung HLF 20</t>
  </si>
  <si>
    <t>• Kaufpreis einschließlich feuerwehrtechnischer Beladung und Funkausrüstung ( Bj. 2003 )</t>
  </si>
  <si>
    <t>Kostenberechnung Tanklöschfahrzeug TLF 4000 (TLF 20/40)</t>
  </si>
  <si>
    <t>• Kaufpreis einschließlich feuerwehrtechnischer Beladung und Funkausrüstung ( Bj. 2011)</t>
  </si>
  <si>
    <t>Erläuterung Reparatur-, Wartungs- und sonstige Betriebskosten TLF 20/40</t>
  </si>
  <si>
    <t xml:space="preserve"> + Reparatur-, Wartungs- und sonstige Betriebskosten lt. Aufstellung LF 10</t>
  </si>
  <si>
    <t>Reparatur-, Wartungs- und sonstige Betriebskosten lt. Aufstellung LF 10</t>
  </si>
  <si>
    <t>Erläuterung Reparatur-, Wartungs- und sonstige Betriebskosten LF 10</t>
  </si>
  <si>
    <t>Erläuterung Reparatur-, Wartungs- und sonstige Betriebskosten HLF10</t>
  </si>
  <si>
    <t>Erläuterung Reparatur-, Wartungs- und sonstige Betriebskosten LF 20</t>
  </si>
  <si>
    <t>Erläuterung Reparatur-, Wartungs- und sonstige Betriebskosten HLF 20</t>
  </si>
  <si>
    <t>Erläuterung Reparatur-, Wartungs- und sonstige Betriebskosten TLF 3000</t>
  </si>
  <si>
    <t>Kostenberechnung Rüstwagen RW (RW2)</t>
  </si>
  <si>
    <t>Kostenberechnung Abrollbehälter Gefahrgut (AB-Umweltschutz)</t>
  </si>
  <si>
    <t>• Kaufpreis einschließlich feuerwehrtechnischer Beladung und Funkausrüstung ( Bj. 2009 ))</t>
  </si>
  <si>
    <t>• Kaufpreis einschließlich feuerwehrtechnischer Beladung und Funkausrüstung ( Bj. 2019 )</t>
  </si>
  <si>
    <t>• Kaufpreis einschließlich feuerwehrtechnischer Beladung und Funkausrüstung ( Bj. 2006 )</t>
  </si>
  <si>
    <t>Kostenberechnung Gerätewagen-Logistik GW-Log V-LKW)</t>
  </si>
  <si>
    <t>• Kaufpreis einschließlich feuerwehrtechnischer Beladung und Funkausrüstung ( Bj. 2013 )</t>
  </si>
  <si>
    <t xml:space="preserve">• Kaufpreis einschließlich feuerwehrtechnischer Beladung und Funkausrüstung </t>
  </si>
  <si>
    <t>• Kaufpreis einschließlich feuerwehrtechnischer Beladung und Funkausrüstung</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</si>
</sst>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0.00\ &quot;€&quot;"/>
    <numFmt numFmtId="175" formatCode="[$-407]dddd\,\ d\.\ mmmm\ yyyy"/>
    <numFmt numFmtId="176" formatCode="#,##0.000"/>
    <numFmt numFmtId="177" formatCode="#,##0.0"/>
  </numFmts>
  <fonts count="55">
    <font>
      <sz val="10"/>
      <name val="Arial"/>
      <family val="0"/>
    </font>
    <font>
      <sz val="8"/>
      <name val="Arial"/>
      <family val="0"/>
    </font>
    <font>
      <b/>
      <sz val="10"/>
      <name val="Arial"/>
      <family val="2"/>
    </font>
    <font>
      <u val="single"/>
      <sz val="10"/>
      <color indexed="12"/>
      <name val="Arial"/>
      <family val="0"/>
    </font>
    <font>
      <u val="single"/>
      <sz val="10"/>
      <color indexed="36"/>
      <name val="Arial"/>
      <family val="0"/>
    </font>
    <font>
      <b/>
      <sz val="12"/>
      <name val="Arial"/>
      <family val="2"/>
    </font>
    <font>
      <b/>
      <u val="single"/>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color indexed="57"/>
      <name val="Arial"/>
      <family val="2"/>
    </font>
    <font>
      <sz val="10"/>
      <color indexed="10"/>
      <name val="Arial"/>
      <family val="2"/>
    </font>
    <font>
      <sz val="10"/>
      <color indexed="50"/>
      <name val="Arial"/>
      <family val="2"/>
    </font>
    <font>
      <sz val="10"/>
      <color indexed="60"/>
      <name val="Arial"/>
      <family val="2"/>
    </font>
    <font>
      <sz val="10"/>
      <color indexed="17"/>
      <name val="Arial"/>
      <family val="2"/>
    </font>
    <font>
      <sz val="10"/>
      <color indexed="8"/>
      <name val="Arial"/>
      <family val="2"/>
    </font>
    <font>
      <b/>
      <sz val="12"/>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rgb="FF33CC33"/>
      <name val="Arial"/>
      <family val="2"/>
    </font>
    <font>
      <sz val="10"/>
      <color rgb="FFFF0000"/>
      <name val="Arial"/>
      <family val="2"/>
    </font>
    <font>
      <sz val="10"/>
      <color rgb="FF92D050"/>
      <name val="Arial"/>
      <family val="2"/>
    </font>
    <font>
      <sz val="10"/>
      <color theme="9" tint="-0.4999699890613556"/>
      <name val="Arial"/>
      <family val="2"/>
    </font>
    <font>
      <sz val="10"/>
      <color rgb="FF00B050"/>
      <name val="Arial"/>
      <family val="2"/>
    </font>
    <font>
      <sz val="10"/>
      <color theme="1"/>
      <name val="Arial"/>
      <family val="2"/>
    </font>
    <font>
      <b/>
      <sz val="12"/>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
      <patternFill patternType="solid">
        <fgColor rgb="FF00B050"/>
        <bgColor indexed="64"/>
      </patternFill>
    </fill>
    <fill>
      <patternFill patternType="solid">
        <fgColor rgb="FF92D050"/>
        <bgColor indexed="64"/>
      </patternFill>
    </fill>
    <fill>
      <patternFill patternType="solid">
        <fgColor rgb="FFFFFF00"/>
        <bgColor indexed="64"/>
      </patternFill>
    </fill>
  </fills>
  <borders count="1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6" borderId="2" applyNumberFormat="0" applyAlignment="0" applyProtection="0"/>
    <xf numFmtId="0" fontId="4" fillId="0" borderId="0" applyNumberFormat="0" applyFill="0" applyBorder="0" applyAlignment="0" applyProtection="0"/>
    <xf numFmtId="171" fontId="0" fillId="0" borderId="0" applyFont="0" applyFill="0" applyBorder="0" applyAlignment="0" applyProtection="0"/>
    <xf numFmtId="0" fontId="35" fillId="27"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8" fillId="28" borderId="0" applyNumberFormat="0" applyBorder="0" applyAlignment="0" applyProtection="0"/>
    <xf numFmtId="173" fontId="0" fillId="0" borderId="0" applyFont="0" applyFill="0" applyBorder="0" applyAlignment="0" applyProtection="0"/>
    <xf numFmtId="0" fontId="3" fillId="0" borderId="0" applyNumberFormat="0" applyFill="0" applyBorder="0" applyAlignment="0" applyProtection="0"/>
    <xf numFmtId="0" fontId="3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0" fillId="31"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172" fontId="0" fillId="0" borderId="0" applyFont="0" applyFill="0" applyBorder="0" applyAlignment="0" applyProtection="0"/>
    <xf numFmtId="170" fontId="0" fillId="0" borderId="0" applyFont="0" applyFill="0" applyBorder="0" applyAlignment="0" applyProtection="0"/>
    <xf numFmtId="0" fontId="46" fillId="0" borderId="0" applyNumberFormat="0" applyFill="0" applyBorder="0" applyAlignment="0" applyProtection="0"/>
    <xf numFmtId="0" fontId="47" fillId="32" borderId="9" applyNumberFormat="0" applyAlignment="0" applyProtection="0"/>
  </cellStyleXfs>
  <cellXfs count="92">
    <xf numFmtId="0" fontId="0" fillId="0" borderId="0" xfId="0" applyAlignment="1">
      <alignment/>
    </xf>
    <xf numFmtId="0" fontId="0" fillId="0" borderId="0" xfId="0" applyNumberFormat="1" applyAlignment="1">
      <alignment/>
    </xf>
    <xf numFmtId="174" fontId="0" fillId="0" borderId="0" xfId="0" applyNumberFormat="1" applyAlignment="1">
      <alignment/>
    </xf>
    <xf numFmtId="0" fontId="0" fillId="0" borderId="0" xfId="0" applyAlignment="1">
      <alignment wrapText="1"/>
    </xf>
    <xf numFmtId="0" fontId="0" fillId="0" borderId="0" xfId="0" applyNumberFormat="1" applyAlignment="1">
      <alignment wrapText="1"/>
    </xf>
    <xf numFmtId="174" fontId="0" fillId="0" borderId="0" xfId="0" applyNumberFormat="1" applyAlignment="1">
      <alignment wrapText="1"/>
    </xf>
    <xf numFmtId="174" fontId="0" fillId="0" borderId="10"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174" fontId="0" fillId="0" borderId="13" xfId="0" applyNumberFormat="1" applyBorder="1" applyAlignment="1">
      <alignment/>
    </xf>
    <xf numFmtId="174" fontId="0" fillId="0" borderId="14" xfId="0" applyNumberFormat="1" applyBorder="1" applyAlignment="1">
      <alignment/>
    </xf>
    <xf numFmtId="174" fontId="0" fillId="0" borderId="0" xfId="0" applyNumberFormat="1" applyBorder="1" applyAlignment="1">
      <alignment/>
    </xf>
    <xf numFmtId="0" fontId="2" fillId="0" borderId="0" xfId="0" applyFont="1" applyAlignment="1">
      <alignment/>
    </xf>
    <xf numFmtId="174" fontId="0" fillId="0" borderId="0" xfId="0" applyNumberFormat="1" applyAlignment="1">
      <alignment horizontal="center"/>
    </xf>
    <xf numFmtId="4" fontId="0" fillId="0" borderId="0" xfId="0" applyNumberFormat="1" applyAlignment="1">
      <alignment horizontal="center" vertical="top"/>
    </xf>
    <xf numFmtId="10" fontId="0" fillId="0" borderId="0" xfId="0" applyNumberFormat="1" applyAlignment="1">
      <alignment horizontal="center" vertical="top"/>
    </xf>
    <xf numFmtId="174" fontId="0" fillId="0" borderId="0" xfId="0" applyNumberFormat="1" applyAlignment="1">
      <alignment horizontal="center" wrapText="1"/>
    </xf>
    <xf numFmtId="0" fontId="0" fillId="0" borderId="0" xfId="0" applyAlignment="1">
      <alignment horizontal="center"/>
    </xf>
    <xf numFmtId="0" fontId="5" fillId="0" borderId="0" xfId="0" applyFont="1" applyAlignment="1">
      <alignment vertical="center" wrapText="1"/>
    </xf>
    <xf numFmtId="174" fontId="0" fillId="0" borderId="0" xfId="0" applyNumberFormat="1" applyFont="1" applyAlignment="1">
      <alignment/>
    </xf>
    <xf numFmtId="0" fontId="5" fillId="0" borderId="0" xfId="0" applyFont="1" applyAlignment="1">
      <alignment/>
    </xf>
    <xf numFmtId="0" fontId="5" fillId="0" borderId="0" xfId="0" applyFont="1" applyAlignment="1">
      <alignment wrapText="1"/>
    </xf>
    <xf numFmtId="174" fontId="5" fillId="0" borderId="0" xfId="0" applyNumberFormat="1" applyFont="1" applyAlignment="1">
      <alignment/>
    </xf>
    <xf numFmtId="0" fontId="0" fillId="0" borderId="0" xfId="0" applyFont="1" applyAlignment="1">
      <alignment/>
    </xf>
    <xf numFmtId="4" fontId="0" fillId="30" borderId="0" xfId="0" applyNumberFormat="1" applyFill="1" applyAlignment="1">
      <alignment horizontal="center" vertical="top"/>
    </xf>
    <xf numFmtId="174" fontId="48" fillId="0" borderId="15" xfId="0" applyNumberFormat="1" applyFont="1" applyBorder="1" applyAlignment="1">
      <alignment/>
    </xf>
    <xf numFmtId="174" fontId="48" fillId="0" borderId="16" xfId="0" applyNumberFormat="1" applyFont="1" applyBorder="1" applyAlignment="1">
      <alignment/>
    </xf>
    <xf numFmtId="174" fontId="48" fillId="0" borderId="10" xfId="0" applyNumberFormat="1" applyFont="1" applyBorder="1" applyAlignment="1">
      <alignment/>
    </xf>
    <xf numFmtId="174" fontId="48" fillId="0" borderId="11" xfId="0" applyNumberFormat="1" applyFont="1" applyBorder="1" applyAlignment="1">
      <alignment/>
    </xf>
    <xf numFmtId="174" fontId="49" fillId="0" borderId="0" xfId="0" applyNumberFormat="1" applyFont="1" applyAlignment="1">
      <alignment/>
    </xf>
    <xf numFmtId="174" fontId="48" fillId="0" borderId="12" xfId="0" applyNumberFormat="1" applyFont="1" applyBorder="1" applyAlignment="1">
      <alignment/>
    </xf>
    <xf numFmtId="174" fontId="48" fillId="0" borderId="13" xfId="0" applyNumberFormat="1" applyFont="1" applyBorder="1" applyAlignment="1">
      <alignment/>
    </xf>
    <xf numFmtId="174" fontId="50" fillId="0" borderId="15" xfId="0" applyNumberFormat="1" applyFont="1" applyBorder="1" applyAlignment="1">
      <alignment/>
    </xf>
    <xf numFmtId="174" fontId="50" fillId="0" borderId="16" xfId="0" applyNumberFormat="1" applyFont="1" applyBorder="1" applyAlignment="1">
      <alignment/>
    </xf>
    <xf numFmtId="174" fontId="50" fillId="0" borderId="10" xfId="0" applyNumberFormat="1" applyFont="1" applyBorder="1" applyAlignment="1">
      <alignment/>
    </xf>
    <xf numFmtId="174" fontId="50" fillId="0" borderId="11" xfId="0" applyNumberFormat="1" applyFont="1" applyBorder="1" applyAlignment="1">
      <alignment/>
    </xf>
    <xf numFmtId="174" fontId="0" fillId="0" borderId="0" xfId="0" applyNumberFormat="1" applyBorder="1" applyAlignment="1">
      <alignment horizontal="center"/>
    </xf>
    <xf numFmtId="174" fontId="48" fillId="0" borderId="17" xfId="0" applyNumberFormat="1" applyFont="1" applyBorder="1" applyAlignment="1">
      <alignment/>
    </xf>
    <xf numFmtId="174" fontId="48" fillId="0" borderId="0" xfId="0" applyNumberFormat="1" applyFont="1" applyBorder="1" applyAlignment="1">
      <alignment/>
    </xf>
    <xf numFmtId="174" fontId="2" fillId="0" borderId="0" xfId="0" applyNumberFormat="1" applyFont="1" applyAlignment="1">
      <alignment/>
    </xf>
    <xf numFmtId="0" fontId="0" fillId="0" borderId="0" xfId="0" applyFont="1" applyAlignment="1">
      <alignment wrapText="1"/>
    </xf>
    <xf numFmtId="0" fontId="0" fillId="33" borderId="0" xfId="0" applyFill="1" applyAlignment="1">
      <alignment/>
    </xf>
    <xf numFmtId="0" fontId="0" fillId="0" borderId="0" xfId="0" applyFont="1" applyAlignment="1">
      <alignment horizontal="left" wrapText="1" indent="1"/>
    </xf>
    <xf numFmtId="3" fontId="0" fillId="30" borderId="0" xfId="0" applyNumberFormat="1" applyFill="1" applyAlignment="1">
      <alignment horizontal="center" vertical="top"/>
    </xf>
    <xf numFmtId="174" fontId="51" fillId="0" borderId="0" xfId="0" applyNumberFormat="1" applyFont="1" applyAlignment="1">
      <alignment/>
    </xf>
    <xf numFmtId="174" fontId="0" fillId="34" borderId="0" xfId="0" applyNumberFormat="1" applyFont="1" applyFill="1" applyAlignment="1">
      <alignment/>
    </xf>
    <xf numFmtId="3" fontId="0" fillId="0" borderId="0" xfId="0" applyNumberFormat="1" applyAlignment="1">
      <alignment horizontal="center" vertical="top"/>
    </xf>
    <xf numFmtId="174" fontId="52" fillId="0" borderId="10" xfId="0" applyNumberFormat="1" applyFont="1" applyBorder="1" applyAlignment="1">
      <alignment/>
    </xf>
    <xf numFmtId="174" fontId="52" fillId="0" borderId="11" xfId="0" applyNumberFormat="1" applyFont="1" applyBorder="1" applyAlignment="1">
      <alignment/>
    </xf>
    <xf numFmtId="174" fontId="0" fillId="35" borderId="0" xfId="0" applyNumberFormat="1" applyFont="1" applyFill="1" applyAlignment="1">
      <alignment/>
    </xf>
    <xf numFmtId="0" fontId="2" fillId="0" borderId="0" xfId="0" applyNumberFormat="1" applyFont="1" applyAlignment="1">
      <alignment vertical="top" wrapText="1"/>
    </xf>
    <xf numFmtId="174" fontId="52" fillId="33" borderId="10" xfId="0" applyNumberFormat="1" applyFont="1" applyFill="1" applyBorder="1" applyAlignment="1">
      <alignment/>
    </xf>
    <xf numFmtId="174" fontId="52" fillId="33" borderId="11" xfId="0" applyNumberFormat="1" applyFont="1" applyFill="1" applyBorder="1" applyAlignment="1">
      <alignment/>
    </xf>
    <xf numFmtId="174" fontId="52" fillId="33" borderId="12" xfId="0" applyNumberFormat="1" applyFont="1" applyFill="1" applyBorder="1" applyAlignment="1">
      <alignment/>
    </xf>
    <xf numFmtId="0" fontId="52" fillId="33" borderId="14" xfId="0" applyFont="1" applyFill="1" applyBorder="1" applyAlignment="1">
      <alignment/>
    </xf>
    <xf numFmtId="174" fontId="52" fillId="0" borderId="15" xfId="0" applyNumberFormat="1" applyFont="1" applyBorder="1" applyAlignment="1">
      <alignment/>
    </xf>
    <xf numFmtId="174" fontId="52" fillId="0" borderId="16" xfId="0" applyNumberFormat="1" applyFont="1" applyBorder="1" applyAlignment="1">
      <alignment/>
    </xf>
    <xf numFmtId="174" fontId="52" fillId="0" borderId="12" xfId="0" applyNumberFormat="1" applyFont="1" applyBorder="1" applyAlignment="1">
      <alignment/>
    </xf>
    <xf numFmtId="174" fontId="52" fillId="0" borderId="14" xfId="0" applyNumberFormat="1" applyFont="1" applyBorder="1" applyAlignment="1">
      <alignment/>
    </xf>
    <xf numFmtId="174" fontId="52" fillId="0" borderId="13" xfId="0" applyNumberFormat="1" applyFont="1" applyBorder="1" applyAlignment="1">
      <alignment/>
    </xf>
    <xf numFmtId="174" fontId="52" fillId="0" borderId="11" xfId="0" applyNumberFormat="1" applyFont="1" applyFill="1" applyBorder="1" applyAlignment="1">
      <alignment/>
    </xf>
    <xf numFmtId="0" fontId="6" fillId="0" borderId="0" xfId="0" applyFont="1" applyAlignment="1">
      <alignment/>
    </xf>
    <xf numFmtId="174" fontId="52" fillId="36" borderId="10" xfId="0" applyNumberFormat="1" applyFont="1" applyFill="1" applyBorder="1" applyAlignment="1">
      <alignment/>
    </xf>
    <xf numFmtId="174" fontId="52" fillId="36" borderId="11" xfId="0" applyNumberFormat="1" applyFont="1" applyFill="1" applyBorder="1" applyAlignment="1">
      <alignment/>
    </xf>
    <xf numFmtId="174" fontId="0" fillId="36" borderId="0" xfId="0" applyNumberFormat="1" applyFill="1" applyAlignment="1">
      <alignment/>
    </xf>
    <xf numFmtId="174" fontId="2" fillId="35" borderId="0" xfId="0" applyNumberFormat="1" applyFont="1" applyFill="1" applyAlignment="1">
      <alignment/>
    </xf>
    <xf numFmtId="174" fontId="2" fillId="34" borderId="0" xfId="0" applyNumberFormat="1" applyFont="1" applyFill="1" applyAlignment="1">
      <alignment/>
    </xf>
    <xf numFmtId="174" fontId="52" fillId="33" borderId="0" xfId="0" applyNumberFormat="1" applyFont="1" applyFill="1" applyBorder="1" applyAlignment="1">
      <alignment/>
    </xf>
    <xf numFmtId="174" fontId="2" fillId="35" borderId="0" xfId="0" applyNumberFormat="1" applyFont="1" applyFill="1" applyBorder="1" applyAlignment="1">
      <alignment/>
    </xf>
    <xf numFmtId="174" fontId="2" fillId="34" borderId="0" xfId="0" applyNumberFormat="1" applyFont="1" applyFill="1" applyBorder="1" applyAlignment="1">
      <alignment/>
    </xf>
    <xf numFmtId="0" fontId="0" fillId="0" borderId="0" xfId="0" applyBorder="1" applyAlignment="1">
      <alignment/>
    </xf>
    <xf numFmtId="174" fontId="52" fillId="33" borderId="14" xfId="0" applyNumberFormat="1" applyFont="1" applyFill="1" applyBorder="1" applyAlignment="1">
      <alignment/>
    </xf>
    <xf numFmtId="174" fontId="52" fillId="0" borderId="0" xfId="0" applyNumberFormat="1" applyFont="1" applyBorder="1" applyAlignment="1">
      <alignment/>
    </xf>
    <xf numFmtId="174" fontId="0" fillId="16" borderId="0" xfId="0" applyNumberFormat="1" applyFont="1" applyFill="1" applyAlignment="1">
      <alignment/>
    </xf>
    <xf numFmtId="0" fontId="2" fillId="0" borderId="14" xfId="0" applyFont="1" applyBorder="1" applyAlignment="1">
      <alignment/>
    </xf>
    <xf numFmtId="174" fontId="0" fillId="0" borderId="18" xfId="0" applyNumberFormat="1" applyBorder="1" applyAlignment="1">
      <alignment/>
    </xf>
    <xf numFmtId="174" fontId="53" fillId="35" borderId="0" xfId="0" applyNumberFormat="1" applyFont="1" applyFill="1" applyAlignment="1">
      <alignment/>
    </xf>
    <xf numFmtId="174" fontId="53" fillId="34" borderId="0" xfId="0" applyNumberFormat="1" applyFont="1" applyFill="1" applyAlignment="1">
      <alignment/>
    </xf>
    <xf numFmtId="174" fontId="53" fillId="0" borderId="12" xfId="0" applyNumberFormat="1" applyFont="1" applyBorder="1" applyAlignment="1">
      <alignment/>
    </xf>
    <xf numFmtId="174" fontId="53" fillId="0" borderId="13" xfId="0" applyNumberFormat="1" applyFont="1" applyBorder="1" applyAlignment="1">
      <alignment/>
    </xf>
    <xf numFmtId="0" fontId="53" fillId="0" borderId="0" xfId="0" applyFont="1" applyAlignment="1">
      <alignment/>
    </xf>
    <xf numFmtId="0" fontId="0" fillId="33" borderId="0" xfId="0" applyFont="1" applyFill="1" applyAlignment="1">
      <alignment/>
    </xf>
    <xf numFmtId="0" fontId="0" fillId="33" borderId="0" xfId="0" applyFont="1" applyFill="1" applyAlignment="1">
      <alignment wrapText="1"/>
    </xf>
    <xf numFmtId="0" fontId="0" fillId="33" borderId="0" xfId="0" applyFill="1" applyAlignment="1">
      <alignment wrapText="1"/>
    </xf>
    <xf numFmtId="0" fontId="53" fillId="33" borderId="0" xfId="0" applyFont="1" applyFill="1" applyAlignment="1">
      <alignment/>
    </xf>
    <xf numFmtId="0" fontId="53" fillId="0" borderId="0" xfId="0" applyFont="1" applyAlignment="1">
      <alignment wrapText="1"/>
    </xf>
    <xf numFmtId="174" fontId="53" fillId="16" borderId="0" xfId="0" applyNumberFormat="1" applyFont="1" applyFill="1" applyAlignment="1">
      <alignment/>
    </xf>
    <xf numFmtId="174" fontId="53" fillId="0" borderId="0" xfId="0" applyNumberFormat="1" applyFont="1" applyAlignment="1">
      <alignment/>
    </xf>
    <xf numFmtId="174" fontId="54" fillId="0" borderId="0" xfId="0" applyNumberFormat="1" applyFont="1" applyAlignment="1">
      <alignment/>
    </xf>
    <xf numFmtId="0" fontId="52" fillId="0" borderId="0" xfId="0" applyFont="1" applyBorder="1" applyAlignment="1">
      <alignment/>
    </xf>
    <xf numFmtId="0" fontId="6" fillId="0" borderId="0" xfId="0" applyFont="1" applyAlignment="1">
      <alignment wrapText="1"/>
    </xf>
    <xf numFmtId="174" fontId="0" fillId="33" borderId="0" xfId="0" applyNumberFormat="1" applyFill="1" applyAlignment="1">
      <alignment horizont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33CC33"/>
  </sheetPr>
  <dimension ref="A1:D66"/>
  <sheetViews>
    <sheetView view="pageLayout" zoomScale="175" zoomScaleNormal="118" zoomScalePageLayoutView="175" workbookViewId="0" topLeftCell="A49">
      <selection activeCell="A11" sqref="A11"/>
    </sheetView>
  </sheetViews>
  <sheetFormatPr defaultColWidth="11.421875" defaultRowHeight="12.75"/>
  <cols>
    <col min="1" max="1" width="81.28125" style="0" customWidth="1"/>
    <col min="2" max="2" width="8.421875" style="13" customWidth="1"/>
    <col min="3" max="3" width="14.7109375" style="0" customWidth="1"/>
    <col min="4" max="4" width="13.421875" style="0" bestFit="1" customWidth="1"/>
  </cols>
  <sheetData>
    <row r="1" spans="3:4" ht="12.75">
      <c r="C1" s="2"/>
      <c r="D1" s="2"/>
    </row>
    <row r="2" spans="1:4" ht="12.75">
      <c r="A2" s="12"/>
      <c r="C2" s="2"/>
      <c r="D2" s="2"/>
    </row>
    <row r="3" spans="1:4" ht="15">
      <c r="A3" s="20" t="s">
        <v>0</v>
      </c>
      <c r="C3" s="2"/>
      <c r="D3" s="2"/>
    </row>
    <row r="4" spans="3:4" ht="12.75">
      <c r="C4" s="2"/>
      <c r="D4" s="2"/>
    </row>
    <row r="5" spans="1:4" ht="12.75">
      <c r="A5" t="s">
        <v>179</v>
      </c>
      <c r="C5" s="2">
        <v>110323.45</v>
      </c>
      <c r="D5" s="2"/>
    </row>
    <row r="6" spans="1:4" ht="12.75">
      <c r="A6" t="s">
        <v>64</v>
      </c>
      <c r="C6" s="2"/>
      <c r="D6" s="2"/>
    </row>
    <row r="7" spans="1:4" ht="12.75">
      <c r="A7" t="s">
        <v>65</v>
      </c>
      <c r="C7" s="2"/>
      <c r="D7" s="2"/>
    </row>
    <row r="8" spans="1:4" ht="13.5" thickBot="1">
      <c r="A8" t="s">
        <v>66</v>
      </c>
      <c r="C8" s="10">
        <v>16300</v>
      </c>
      <c r="D8" s="2"/>
    </row>
    <row r="9" spans="3:4" ht="15">
      <c r="C9" s="22">
        <f>C5-C8</f>
        <v>94023.45</v>
      </c>
      <c r="D9" s="2"/>
    </row>
    <row r="10" spans="1:4" ht="26.25">
      <c r="A10" s="3" t="s">
        <v>48</v>
      </c>
      <c r="B10" s="46">
        <v>15</v>
      </c>
      <c r="C10" s="2">
        <f>C9/B10</f>
        <v>6268.23</v>
      </c>
      <c r="D10" s="2"/>
    </row>
    <row r="11" spans="1:4" ht="26.25">
      <c r="A11" s="3" t="s">
        <v>47</v>
      </c>
      <c r="B11" s="15">
        <v>0.1</v>
      </c>
      <c r="C11" s="2">
        <f>B11*C10</f>
        <v>626.823</v>
      </c>
      <c r="D11" s="2"/>
    </row>
    <row r="12" spans="1:4" ht="12.75">
      <c r="A12" t="s">
        <v>1</v>
      </c>
      <c r="C12" s="2">
        <f>C10-C11</f>
        <v>5641.406999999999</v>
      </c>
      <c r="D12" s="2"/>
    </row>
    <row r="13" spans="3:4" ht="12.75">
      <c r="C13" s="2"/>
      <c r="D13" s="2"/>
    </row>
    <row r="14" spans="1:4" ht="30.75">
      <c r="A14" s="18" t="s">
        <v>53</v>
      </c>
      <c r="B14" s="16"/>
      <c r="C14" s="2"/>
      <c r="D14" s="2"/>
    </row>
    <row r="15" spans="1:4" ht="12.75">
      <c r="A15" t="s">
        <v>2</v>
      </c>
      <c r="C15" s="2">
        <f>0.5*C12</f>
        <v>2820.7034999999996</v>
      </c>
      <c r="D15" s="2"/>
    </row>
    <row r="16" spans="1:4" ht="26.25">
      <c r="A16" s="40" t="s">
        <v>96</v>
      </c>
      <c r="B16" s="16">
        <v>1.5</v>
      </c>
      <c r="C16" s="2">
        <f>225*B16</f>
        <v>337.5</v>
      </c>
      <c r="D16" s="2"/>
    </row>
    <row r="17" spans="1:4" ht="12.75">
      <c r="A17" t="s">
        <v>44</v>
      </c>
      <c r="C17" s="2">
        <v>250</v>
      </c>
      <c r="D17" s="2"/>
    </row>
    <row r="18" spans="1:4" ht="12.75">
      <c r="A18" t="s">
        <v>61</v>
      </c>
      <c r="C18" s="49">
        <f>C61</f>
        <v>1343</v>
      </c>
      <c r="D18" s="19"/>
    </row>
    <row r="19" spans="1:4" ht="12.75">
      <c r="A19" t="s">
        <v>4</v>
      </c>
      <c r="C19" s="2">
        <f>C15+C16+C17+C18</f>
        <v>4751.2035</v>
      </c>
      <c r="D19" s="2"/>
    </row>
    <row r="20" spans="1:4" ht="27">
      <c r="A20" s="3" t="s">
        <v>55</v>
      </c>
      <c r="B20" s="43">
        <v>1000</v>
      </c>
      <c r="C20" s="22">
        <f>C19/B20</f>
        <v>4.7512035</v>
      </c>
      <c r="D20" s="2"/>
    </row>
    <row r="21" spans="3:4" ht="12.75">
      <c r="C21" s="2"/>
      <c r="D21" s="2"/>
    </row>
    <row r="22" spans="1:4" ht="30.75">
      <c r="A22" s="18" t="s">
        <v>54</v>
      </c>
      <c r="B22" s="16"/>
      <c r="C22" s="2"/>
      <c r="D22" s="2"/>
    </row>
    <row r="23" spans="1:4" ht="12.75">
      <c r="A23" t="s">
        <v>2</v>
      </c>
      <c r="C23" s="2">
        <f>0.5*C12</f>
        <v>2820.7034999999996</v>
      </c>
      <c r="D23" s="2"/>
    </row>
    <row r="24" spans="1:4" ht="12.75">
      <c r="A24" t="s">
        <v>3</v>
      </c>
      <c r="C24" s="45">
        <f>D61</f>
        <v>1100</v>
      </c>
      <c r="D24" s="19"/>
    </row>
    <row r="25" spans="1:4" ht="12.75">
      <c r="A25" t="s">
        <v>4</v>
      </c>
      <c r="C25" s="2">
        <f>C23+C24</f>
        <v>3920.7034999999996</v>
      </c>
      <c r="D25" s="2"/>
    </row>
    <row r="26" spans="1:4" ht="27">
      <c r="A26" s="3" t="s">
        <v>51</v>
      </c>
      <c r="B26" s="24">
        <v>80</v>
      </c>
      <c r="C26" s="22">
        <f>C25/B26</f>
        <v>49.008793749999995</v>
      </c>
      <c r="D26" s="2"/>
    </row>
    <row r="27" spans="1:4" ht="12.75">
      <c r="A27" s="3"/>
      <c r="B27" s="14"/>
      <c r="C27" s="2"/>
      <c r="D27" s="2"/>
    </row>
    <row r="28" spans="1:4" ht="12.75">
      <c r="A28" t="s">
        <v>5</v>
      </c>
      <c r="C28" s="2"/>
      <c r="D28" s="2"/>
    </row>
    <row r="29" spans="3:4" ht="12.75">
      <c r="C29" s="2"/>
      <c r="D29" s="2"/>
    </row>
    <row r="30" spans="1:4" ht="39">
      <c r="A30" s="3" t="s">
        <v>60</v>
      </c>
      <c r="B30" s="16"/>
      <c r="C30" s="2"/>
      <c r="D30" s="2"/>
    </row>
    <row r="31" spans="1:4" ht="26.25">
      <c r="A31" s="3" t="s">
        <v>45</v>
      </c>
      <c r="B31" s="16"/>
      <c r="C31" s="2"/>
      <c r="D31" s="2"/>
    </row>
    <row r="32" spans="1:4" ht="118.5">
      <c r="A32" s="4" t="s">
        <v>46</v>
      </c>
      <c r="B32" s="16"/>
      <c r="C32" s="2"/>
      <c r="D32" s="2"/>
    </row>
    <row r="33" spans="1:4" ht="12.75">
      <c r="A33" s="1"/>
      <c r="C33" s="2"/>
      <c r="D33" s="2"/>
    </row>
    <row r="34" spans="1:4" ht="13.5" thickBot="1">
      <c r="A34" s="1"/>
      <c r="C34" s="19" t="s">
        <v>7</v>
      </c>
      <c r="D34" s="19" t="s">
        <v>8</v>
      </c>
    </row>
    <row r="35" spans="1:4" ht="12.75">
      <c r="A35" t="s">
        <v>6</v>
      </c>
      <c r="C35" s="32"/>
      <c r="D35" s="33"/>
    </row>
    <row r="36" spans="1:4" ht="12.75">
      <c r="A36" s="61" t="s">
        <v>9</v>
      </c>
      <c r="C36" s="34"/>
      <c r="D36" s="35"/>
    </row>
    <row r="37" spans="1:4" ht="12.75">
      <c r="A37" t="s">
        <v>10</v>
      </c>
      <c r="C37" s="47">
        <v>200</v>
      </c>
      <c r="D37" s="48">
        <v>60</v>
      </c>
    </row>
    <row r="38" spans="3:4" ht="12.75">
      <c r="C38" s="47"/>
      <c r="D38" s="48"/>
    </row>
    <row r="39" spans="1:4" ht="12.75">
      <c r="A39" s="61" t="s">
        <v>11</v>
      </c>
      <c r="C39" s="47"/>
      <c r="D39" s="48"/>
    </row>
    <row r="40" spans="1:4" ht="12.75">
      <c r="A40" s="23" t="s">
        <v>99</v>
      </c>
      <c r="C40" s="47">
        <v>43</v>
      </c>
      <c r="D40" s="48"/>
    </row>
    <row r="41" spans="1:4" ht="12.75">
      <c r="A41" t="s">
        <v>12</v>
      </c>
      <c r="C41" s="47">
        <v>100</v>
      </c>
      <c r="D41" s="48"/>
    </row>
    <row r="42" spans="1:4" ht="12.75">
      <c r="A42" t="s">
        <v>13</v>
      </c>
      <c r="C42" s="47">
        <v>30</v>
      </c>
      <c r="D42" s="48"/>
    </row>
    <row r="43" spans="1:4" ht="12.75">
      <c r="A43" t="s">
        <v>14</v>
      </c>
      <c r="C43" s="47">
        <v>20</v>
      </c>
      <c r="D43" s="48">
        <v>20</v>
      </c>
    </row>
    <row r="44" spans="1:4" ht="12.75">
      <c r="A44" t="s">
        <v>89</v>
      </c>
      <c r="C44" s="47"/>
      <c r="D44" s="48">
        <v>50</v>
      </c>
    </row>
    <row r="45" spans="1:4" ht="12.75">
      <c r="A45" t="s">
        <v>15</v>
      </c>
      <c r="C45" s="47">
        <v>300</v>
      </c>
      <c r="D45" s="48">
        <v>80</v>
      </c>
    </row>
    <row r="46" spans="1:4" ht="12.75">
      <c r="A46" s="23" t="s">
        <v>108</v>
      </c>
      <c r="C46" s="47"/>
      <c r="D46" s="48">
        <v>60</v>
      </c>
    </row>
    <row r="47" spans="1:4" ht="12.75">
      <c r="A47" s="80" t="s">
        <v>128</v>
      </c>
      <c r="C47" s="51"/>
      <c r="D47" s="52">
        <v>380</v>
      </c>
    </row>
    <row r="48" spans="1:4" ht="12.75">
      <c r="A48" t="s">
        <v>16</v>
      </c>
      <c r="C48" s="47"/>
      <c r="D48" s="48"/>
    </row>
    <row r="49" spans="1:4" ht="12.75">
      <c r="A49" t="s">
        <v>17</v>
      </c>
      <c r="C49" s="47">
        <v>650</v>
      </c>
      <c r="D49" s="48">
        <v>450</v>
      </c>
    </row>
    <row r="50" spans="1:4" ht="15" customHeight="1">
      <c r="A50" s="50" t="s">
        <v>94</v>
      </c>
      <c r="B50" s="16"/>
      <c r="C50" s="6"/>
      <c r="D50" s="7"/>
    </row>
    <row r="51" spans="1:4" ht="52.5">
      <c r="A51" s="42" t="s">
        <v>95</v>
      </c>
      <c r="C51" s="6"/>
      <c r="D51" s="7"/>
    </row>
    <row r="52" spans="1:4" ht="39">
      <c r="A52" s="82" t="s">
        <v>92</v>
      </c>
      <c r="B52" s="16"/>
      <c r="C52" s="6"/>
      <c r="D52" s="7"/>
    </row>
    <row r="53" spans="1:4" ht="12.75">
      <c r="A53" s="41" t="s">
        <v>18</v>
      </c>
      <c r="C53" s="6"/>
      <c r="D53" s="7"/>
    </row>
    <row r="54" spans="1:4" ht="12.75">
      <c r="A54" s="83" t="s">
        <v>91</v>
      </c>
      <c r="B54" s="16"/>
      <c r="C54" s="6"/>
      <c r="D54" s="7"/>
    </row>
    <row r="55" spans="1:4" ht="58.5" customHeight="1">
      <c r="A55" s="82" t="s">
        <v>97</v>
      </c>
      <c r="B55" s="16"/>
      <c r="C55" s="6"/>
      <c r="D55" s="7"/>
    </row>
    <row r="56" spans="1:4" ht="12.75">
      <c r="A56" s="41" t="s">
        <v>19</v>
      </c>
      <c r="C56" s="6"/>
      <c r="D56" s="7"/>
    </row>
    <row r="57" spans="1:4" ht="12.75">
      <c r="A57" t="s">
        <v>20</v>
      </c>
      <c r="C57" s="6"/>
      <c r="D57" s="7"/>
    </row>
    <row r="58" spans="1:4" ht="12.75">
      <c r="A58" s="12" t="s">
        <v>21</v>
      </c>
      <c r="C58" s="6"/>
      <c r="D58" s="7"/>
    </row>
    <row r="59" spans="1:4" ht="26.25">
      <c r="A59" s="3" t="s">
        <v>62</v>
      </c>
      <c r="B59" s="16"/>
      <c r="C59" s="6"/>
      <c r="D59" s="7"/>
    </row>
    <row r="60" spans="1:4" ht="39.75" thickBot="1">
      <c r="A60" s="3" t="s">
        <v>93</v>
      </c>
      <c r="B60" s="16"/>
      <c r="C60" s="8"/>
      <c r="D60" s="9"/>
    </row>
    <row r="61" spans="1:4" ht="12.75">
      <c r="A61" s="12" t="s">
        <v>22</v>
      </c>
      <c r="C61" s="49">
        <f>SUM(C37:C49)</f>
        <v>1343</v>
      </c>
      <c r="D61" s="45">
        <f>SUM(D37:D49)</f>
        <v>1100</v>
      </c>
    </row>
    <row r="62" spans="3:4" ht="12.75">
      <c r="C62" s="2"/>
      <c r="D62" s="2"/>
    </row>
    <row r="63" spans="3:4" ht="12.75">
      <c r="C63" s="2"/>
      <c r="D63" s="2"/>
    </row>
    <row r="64" spans="3:4" ht="12.75">
      <c r="C64" s="2"/>
      <c r="D64" s="2"/>
    </row>
    <row r="65" spans="3:4" ht="12.75">
      <c r="C65" s="2"/>
      <c r="D65" s="2"/>
    </row>
    <row r="66" spans="3:4" ht="12.75">
      <c r="C66" s="2"/>
      <c r="D66" s="2"/>
    </row>
  </sheetData>
  <sheetProtection/>
  <printOptions/>
  <pageMargins left="0.4375" right="0.24791666666666667" top="0.984251968503937" bottom="0.984251968503937" header="0.5118110236220472" footer="0.5118110236220472"/>
  <pageSetup horizontalDpi="600" verticalDpi="600" orientation="portrait" paperSize="9" scale="70" r:id="rId1"/>
</worksheet>
</file>

<file path=xl/worksheets/sheet10.xml><?xml version="1.0" encoding="utf-8"?>
<worksheet xmlns="http://schemas.openxmlformats.org/spreadsheetml/2006/main" xmlns:r="http://schemas.openxmlformats.org/officeDocument/2006/relationships">
  <sheetPr>
    <tabColor rgb="FF0070C0"/>
  </sheetPr>
  <dimension ref="A3:E57"/>
  <sheetViews>
    <sheetView zoomScale="112" zoomScaleNormal="112" zoomScalePageLayoutView="0" workbookViewId="0" topLeftCell="A4">
      <selection activeCell="B20" sqref="B20"/>
    </sheetView>
  </sheetViews>
  <sheetFormatPr defaultColWidth="11.421875" defaultRowHeight="12.75"/>
  <cols>
    <col min="1" max="1" width="85.421875" style="0" customWidth="1"/>
    <col min="2" max="2" width="8.8515625" style="17" customWidth="1"/>
    <col min="3" max="3" width="15.421875" style="0" customWidth="1"/>
    <col min="4" max="4" width="13.421875" style="0" bestFit="1" customWidth="1"/>
  </cols>
  <sheetData>
    <row r="3" ht="15">
      <c r="A3" s="20" t="s">
        <v>183</v>
      </c>
    </row>
    <row r="5" spans="1:4" ht="12.75">
      <c r="A5" s="23" t="s">
        <v>194</v>
      </c>
      <c r="B5" s="13"/>
      <c r="C5" s="2">
        <v>222769.88</v>
      </c>
      <c r="D5" s="2"/>
    </row>
    <row r="6" spans="1:4" ht="12.75">
      <c r="A6" t="s">
        <v>64</v>
      </c>
      <c r="B6" s="13"/>
      <c r="C6" s="2"/>
      <c r="D6" s="2"/>
    </row>
    <row r="7" spans="1:4" ht="12.75">
      <c r="A7" t="s">
        <v>65</v>
      </c>
      <c r="B7" s="13"/>
      <c r="C7" s="2"/>
      <c r="D7" s="2"/>
    </row>
    <row r="8" spans="1:4" ht="13.5" thickBot="1">
      <c r="A8" t="s">
        <v>66</v>
      </c>
      <c r="B8" s="13"/>
      <c r="C8" s="10">
        <v>70030</v>
      </c>
      <c r="D8" s="2"/>
    </row>
    <row r="9" spans="2:4" ht="15">
      <c r="B9" s="13"/>
      <c r="C9" s="22">
        <f>C5-C8</f>
        <v>152739.88</v>
      </c>
      <c r="D9" s="2"/>
    </row>
    <row r="10" spans="1:4" ht="26.25">
      <c r="A10" s="3" t="s">
        <v>52</v>
      </c>
      <c r="B10" s="14">
        <v>25</v>
      </c>
      <c r="C10" s="2">
        <f>C9/B10</f>
        <v>6109.5952</v>
      </c>
      <c r="D10" s="2"/>
    </row>
    <row r="11" spans="1:4" ht="26.25">
      <c r="A11" s="3" t="s">
        <v>49</v>
      </c>
      <c r="B11" s="15">
        <v>0.1</v>
      </c>
      <c r="C11" s="2">
        <f>B11*C10</f>
        <v>610.95952</v>
      </c>
      <c r="D11" s="2"/>
    </row>
    <row r="12" spans="1:4" ht="12.75">
      <c r="A12" t="s">
        <v>1</v>
      </c>
      <c r="B12" s="13"/>
      <c r="C12" s="2">
        <f>C10-C11</f>
        <v>5498.635679999999</v>
      </c>
      <c r="D12" s="2"/>
    </row>
    <row r="13" spans="1:4" ht="30.75">
      <c r="A13" s="21" t="s">
        <v>53</v>
      </c>
      <c r="B13" s="16"/>
      <c r="C13" s="2"/>
      <c r="D13" s="2"/>
    </row>
    <row r="14" spans="1:4" ht="12.75">
      <c r="A14" t="s">
        <v>2</v>
      </c>
      <c r="B14" s="13"/>
      <c r="C14" s="2">
        <f>0.5*C12</f>
        <v>2749.3178399999997</v>
      </c>
      <c r="D14" s="2"/>
    </row>
    <row r="15" spans="1:4" ht="26.25">
      <c r="A15" s="3" t="s">
        <v>56</v>
      </c>
      <c r="B15" s="16">
        <v>1.5</v>
      </c>
      <c r="C15" s="19">
        <f>350*B15</f>
        <v>525</v>
      </c>
      <c r="D15" s="19"/>
    </row>
    <row r="16" spans="1:4" ht="12.75">
      <c r="A16" t="s">
        <v>44</v>
      </c>
      <c r="B16" s="13"/>
      <c r="C16" s="19">
        <v>250</v>
      </c>
      <c r="D16" s="19"/>
    </row>
    <row r="17" spans="1:4" ht="12.75">
      <c r="A17" s="23" t="s">
        <v>78</v>
      </c>
      <c r="B17" s="13"/>
      <c r="C17" s="49">
        <f>C57</f>
        <v>2562</v>
      </c>
      <c r="D17" s="19"/>
    </row>
    <row r="18" spans="1:4" ht="12.75">
      <c r="A18" t="s">
        <v>4</v>
      </c>
      <c r="B18" s="13"/>
      <c r="C18" s="19">
        <f>C14+C15+C16+C17</f>
        <v>6086.31784</v>
      </c>
      <c r="D18" s="19"/>
    </row>
    <row r="19" spans="1:4" ht="27">
      <c r="A19" s="3" t="s">
        <v>55</v>
      </c>
      <c r="B19" s="24">
        <v>1000</v>
      </c>
      <c r="C19" s="22">
        <f>C18/B19</f>
        <v>6.0863178399999995</v>
      </c>
      <c r="D19" s="19"/>
    </row>
    <row r="20" spans="1:4" ht="30.75">
      <c r="A20" s="21" t="s">
        <v>54</v>
      </c>
      <c r="B20" s="16"/>
      <c r="C20" s="19"/>
      <c r="D20" s="19"/>
    </row>
    <row r="21" spans="1:4" ht="12.75">
      <c r="A21" t="s">
        <v>2</v>
      </c>
      <c r="B21" s="13"/>
      <c r="C21" s="19">
        <f>0.5*C12</f>
        <v>2749.3178399999997</v>
      </c>
      <c r="D21" s="19"/>
    </row>
    <row r="22" spans="1:4" ht="12.75">
      <c r="A22" s="23" t="s">
        <v>79</v>
      </c>
      <c r="B22" s="13"/>
      <c r="C22" s="45">
        <f>D57</f>
        <v>8242</v>
      </c>
      <c r="D22" s="19"/>
    </row>
    <row r="23" spans="1:4" ht="12.75">
      <c r="A23" t="s">
        <v>4</v>
      </c>
      <c r="B23" s="13"/>
      <c r="C23" s="2">
        <f>C21+C22</f>
        <v>10991.31784</v>
      </c>
      <c r="D23" s="2"/>
    </row>
    <row r="24" spans="1:4" ht="27">
      <c r="A24" s="3" t="s">
        <v>50</v>
      </c>
      <c r="B24" s="24">
        <v>80</v>
      </c>
      <c r="C24" s="22">
        <f>C23/B24</f>
        <v>137.391473</v>
      </c>
      <c r="D24" s="2"/>
    </row>
    <row r="25" spans="1:4" ht="12.75">
      <c r="A25" s="3"/>
      <c r="B25" s="14"/>
      <c r="C25" s="2"/>
      <c r="D25" s="2"/>
    </row>
    <row r="26" spans="1:4" ht="12.75">
      <c r="A26" t="s">
        <v>5</v>
      </c>
      <c r="B26" s="13"/>
      <c r="C26" s="2"/>
      <c r="D26" s="2"/>
    </row>
    <row r="27" spans="2:4" ht="12.75">
      <c r="B27" s="13"/>
      <c r="C27" s="2"/>
      <c r="D27" s="2"/>
    </row>
    <row r="28" spans="1:4" ht="39">
      <c r="A28" s="3" t="s">
        <v>60</v>
      </c>
      <c r="B28" s="16"/>
      <c r="C28" s="2"/>
      <c r="D28" s="2"/>
    </row>
    <row r="29" spans="1:4" ht="26.25">
      <c r="A29" s="3" t="s">
        <v>45</v>
      </c>
      <c r="B29" s="16"/>
      <c r="C29" s="2"/>
      <c r="D29" s="2"/>
    </row>
    <row r="30" spans="1:4" ht="92.25">
      <c r="A30" s="4" t="s">
        <v>46</v>
      </c>
      <c r="B30" s="16"/>
      <c r="C30" s="2"/>
      <c r="D30" s="2"/>
    </row>
    <row r="31" spans="2:4" ht="12.75">
      <c r="B31" s="13"/>
      <c r="C31" s="2"/>
      <c r="D31" s="2"/>
    </row>
    <row r="32" spans="2:4" ht="13.5" thickBot="1">
      <c r="B32" s="13"/>
      <c r="C32" s="10" t="s">
        <v>7</v>
      </c>
      <c r="D32" s="10" t="s">
        <v>8</v>
      </c>
    </row>
    <row r="33" spans="1:4" ht="12.75">
      <c r="A33" s="23" t="s">
        <v>204</v>
      </c>
      <c r="B33" s="2"/>
      <c r="C33" s="47"/>
      <c r="D33" s="67"/>
    </row>
    <row r="34" spans="1:5" ht="12.75">
      <c r="A34" s="61" t="s">
        <v>9</v>
      </c>
      <c r="B34" s="2"/>
      <c r="C34" s="47"/>
      <c r="D34" s="67"/>
      <c r="E34" s="38"/>
    </row>
    <row r="35" spans="1:5" ht="12.75">
      <c r="A35" s="23" t="s">
        <v>112</v>
      </c>
      <c r="B35" s="2"/>
      <c r="C35" s="47"/>
      <c r="D35" s="67">
        <v>450</v>
      </c>
      <c r="E35" s="38"/>
    </row>
    <row r="36" spans="1:5" ht="12.75">
      <c r="A36" t="s">
        <v>10</v>
      </c>
      <c r="B36" s="2"/>
      <c r="C36" s="47">
        <v>230</v>
      </c>
      <c r="D36" s="67">
        <v>110</v>
      </c>
      <c r="E36" s="38"/>
    </row>
    <row r="37" spans="1:5" ht="12.75">
      <c r="A37" s="40" t="s">
        <v>103</v>
      </c>
      <c r="B37" s="2"/>
      <c r="C37" s="47"/>
      <c r="D37" s="67">
        <v>1072</v>
      </c>
      <c r="E37" s="38"/>
    </row>
    <row r="38" spans="1:5" ht="12.75">
      <c r="A38" t="s">
        <v>104</v>
      </c>
      <c r="B38" s="2"/>
      <c r="C38" s="47"/>
      <c r="D38" s="67">
        <v>550</v>
      </c>
      <c r="E38" s="38"/>
    </row>
    <row r="39" spans="1:5" ht="12.75">
      <c r="A39" s="23" t="s">
        <v>115</v>
      </c>
      <c r="B39" s="2"/>
      <c r="C39" s="47"/>
      <c r="D39" s="67">
        <v>560</v>
      </c>
      <c r="E39" s="38"/>
    </row>
    <row r="40" spans="1:5" ht="12.75">
      <c r="A40" s="23" t="s">
        <v>152</v>
      </c>
      <c r="B40" s="2"/>
      <c r="C40" s="51"/>
      <c r="D40" s="67">
        <v>1200</v>
      </c>
      <c r="E40" s="38"/>
    </row>
    <row r="41" spans="1:5" ht="12.75">
      <c r="A41" s="61" t="s">
        <v>11</v>
      </c>
      <c r="B41" s="2"/>
      <c r="C41" s="47"/>
      <c r="D41" s="67"/>
      <c r="E41" s="38"/>
    </row>
    <row r="42" spans="1:5" ht="12.75">
      <c r="A42" t="s">
        <v>105</v>
      </c>
      <c r="B42"/>
      <c r="C42" s="47"/>
      <c r="D42" s="67">
        <v>600</v>
      </c>
      <c r="E42" s="38"/>
    </row>
    <row r="43" spans="1:5" ht="12.75">
      <c r="A43" s="23" t="s">
        <v>111</v>
      </c>
      <c r="B43" s="13"/>
      <c r="C43" s="47">
        <v>62</v>
      </c>
      <c r="D43" s="67"/>
      <c r="E43" s="38"/>
    </row>
    <row r="44" spans="1:5" ht="12.75">
      <c r="A44" s="23" t="s">
        <v>26</v>
      </c>
      <c r="B44" s="13"/>
      <c r="C44" s="47">
        <v>40</v>
      </c>
      <c r="D44" s="67"/>
      <c r="E44" s="38"/>
    </row>
    <row r="45" spans="1:5" ht="12.75">
      <c r="A45" t="s">
        <v>12</v>
      </c>
      <c r="B45" s="2"/>
      <c r="C45" s="47">
        <v>250</v>
      </c>
      <c r="D45" s="67"/>
      <c r="E45" s="38"/>
    </row>
    <row r="46" spans="1:5" ht="12.75">
      <c r="A46" t="s">
        <v>13</v>
      </c>
      <c r="B46" s="2"/>
      <c r="C46" s="47">
        <v>130</v>
      </c>
      <c r="D46" s="67"/>
      <c r="E46" s="38"/>
    </row>
    <row r="47" spans="1:5" ht="12.75">
      <c r="A47" t="s">
        <v>14</v>
      </c>
      <c r="B47" s="2"/>
      <c r="C47" s="47">
        <v>50</v>
      </c>
      <c r="D47" s="67">
        <v>50</v>
      </c>
      <c r="E47" s="38"/>
    </row>
    <row r="48" spans="1:5" ht="12.75">
      <c r="A48" t="s">
        <v>89</v>
      </c>
      <c r="B48" s="13"/>
      <c r="C48" s="47"/>
      <c r="D48" s="67">
        <v>150</v>
      </c>
      <c r="E48" s="38"/>
    </row>
    <row r="49" spans="1:5" ht="12.75">
      <c r="A49" s="23" t="s">
        <v>116</v>
      </c>
      <c r="B49" s="13"/>
      <c r="C49" s="47"/>
      <c r="D49" s="67">
        <v>1000</v>
      </c>
      <c r="E49" s="38"/>
    </row>
    <row r="50" spans="1:5" ht="12.75">
      <c r="A50" t="s">
        <v>27</v>
      </c>
      <c r="B50" s="2"/>
      <c r="C50" s="47"/>
      <c r="D50" s="67">
        <v>200</v>
      </c>
      <c r="E50" s="38"/>
    </row>
    <row r="51" spans="1:5" ht="12.75">
      <c r="A51" s="23" t="s">
        <v>15</v>
      </c>
      <c r="B51" s="2"/>
      <c r="C51" s="47">
        <v>400</v>
      </c>
      <c r="D51" s="67">
        <v>200</v>
      </c>
      <c r="E51" s="38"/>
    </row>
    <row r="52" spans="1:5" ht="12.75">
      <c r="A52" s="23" t="s">
        <v>107</v>
      </c>
      <c r="B52" s="2"/>
      <c r="C52" s="47"/>
      <c r="D52" s="67">
        <v>300</v>
      </c>
      <c r="E52" s="38"/>
    </row>
    <row r="53" spans="1:5" ht="12.75">
      <c r="A53" s="80" t="s">
        <v>128</v>
      </c>
      <c r="B53" s="13"/>
      <c r="C53" s="51"/>
      <c r="D53" s="52">
        <v>400</v>
      </c>
      <c r="E53" s="70"/>
    </row>
    <row r="54" spans="1:4" ht="12.75">
      <c r="A54" t="s">
        <v>16</v>
      </c>
      <c r="B54" s="2"/>
      <c r="C54" s="47">
        <v>1400</v>
      </c>
      <c r="D54" s="48">
        <v>1400</v>
      </c>
    </row>
    <row r="55" spans="1:4" ht="12.75">
      <c r="A55" t="s">
        <v>17</v>
      </c>
      <c r="B55" s="2"/>
      <c r="C55" s="47"/>
      <c r="D55" s="48"/>
    </row>
    <row r="56" spans="1:4" ht="13.5" thickBot="1">
      <c r="A56" t="s">
        <v>29</v>
      </c>
      <c r="B56" s="13"/>
      <c r="C56" s="30"/>
      <c r="D56" s="31"/>
    </row>
    <row r="57" spans="1:4" ht="12.75">
      <c r="A57" t="s">
        <v>22</v>
      </c>
      <c r="B57" s="13"/>
      <c r="C57" s="49">
        <f>SUM(C35:C55)</f>
        <v>2562</v>
      </c>
      <c r="D57" s="45">
        <f>SUM(D35:D55)</f>
        <v>8242</v>
      </c>
    </row>
  </sheetData>
  <sheetProtection/>
  <printOptions/>
  <pageMargins left="0.4375" right="0.24791666666666667" top="0.984251968503937" bottom="0.984251968503937" header="0.5118110236220472" footer="0.5118110236220472"/>
  <pageSetup horizontalDpi="600" verticalDpi="600" orientation="portrait" paperSize="9" scale="70" r:id="rId1"/>
</worksheet>
</file>

<file path=xl/worksheets/sheet11.xml><?xml version="1.0" encoding="utf-8"?>
<worksheet xmlns="http://schemas.openxmlformats.org/spreadsheetml/2006/main" xmlns:r="http://schemas.openxmlformats.org/officeDocument/2006/relationships">
  <sheetPr>
    <tabColor rgb="FF33CC33"/>
  </sheetPr>
  <dimension ref="A3:E56"/>
  <sheetViews>
    <sheetView zoomScale="150" zoomScaleNormal="150" zoomScalePageLayoutView="0" workbookViewId="0" topLeftCell="A13">
      <selection activeCell="B20" sqref="B20"/>
    </sheetView>
  </sheetViews>
  <sheetFormatPr defaultColWidth="11.421875" defaultRowHeight="12.75"/>
  <cols>
    <col min="1" max="1" width="85.421875" style="0" customWidth="1"/>
    <col min="2" max="2" width="8.8515625" style="17" customWidth="1"/>
    <col min="3" max="3" width="15.421875" style="0" customWidth="1"/>
    <col min="4" max="4" width="13.421875" style="0" bestFit="1" customWidth="1"/>
  </cols>
  <sheetData>
    <row r="3" ht="15">
      <c r="A3" s="20" t="s">
        <v>195</v>
      </c>
    </row>
    <row r="5" spans="1:4" ht="12.75">
      <c r="A5" s="23" t="s">
        <v>196</v>
      </c>
      <c r="B5" s="13"/>
      <c r="C5" s="2">
        <v>247391.96</v>
      </c>
      <c r="D5" s="2"/>
    </row>
    <row r="6" spans="1:4" ht="12.75">
      <c r="A6" t="s">
        <v>64</v>
      </c>
      <c r="B6" s="13"/>
      <c r="C6" s="2"/>
      <c r="D6" s="2"/>
    </row>
    <row r="7" spans="1:4" ht="12.75">
      <c r="A7" t="s">
        <v>65</v>
      </c>
      <c r="B7" s="13"/>
      <c r="C7" s="2"/>
      <c r="D7" s="2"/>
    </row>
    <row r="8" spans="1:4" ht="13.5" thickBot="1">
      <c r="A8" t="s">
        <v>66</v>
      </c>
      <c r="B8" s="13"/>
      <c r="C8" s="10">
        <v>70000</v>
      </c>
      <c r="D8" s="2"/>
    </row>
    <row r="9" spans="2:4" ht="15">
      <c r="B9" s="13"/>
      <c r="C9" s="22">
        <f>C5-C8</f>
        <v>177391.96</v>
      </c>
      <c r="D9" s="2"/>
    </row>
    <row r="10" spans="1:4" ht="26.25">
      <c r="A10" s="3" t="s">
        <v>52</v>
      </c>
      <c r="B10" s="14">
        <v>25</v>
      </c>
      <c r="C10" s="2">
        <f>C9/B10</f>
        <v>7095.6784</v>
      </c>
      <c r="D10" s="2"/>
    </row>
    <row r="11" spans="1:4" ht="26.25">
      <c r="A11" s="3" t="s">
        <v>49</v>
      </c>
      <c r="B11" s="15">
        <v>0.1</v>
      </c>
      <c r="C11" s="2">
        <f>B11*C10</f>
        <v>709.56784</v>
      </c>
      <c r="D11" s="2"/>
    </row>
    <row r="12" spans="1:4" ht="12.75">
      <c r="A12" t="s">
        <v>1</v>
      </c>
      <c r="B12" s="13"/>
      <c r="C12" s="2">
        <f>C10-C11</f>
        <v>6386.11056</v>
      </c>
      <c r="D12" s="2"/>
    </row>
    <row r="13" spans="1:4" ht="30.75">
      <c r="A13" s="21" t="s">
        <v>53</v>
      </c>
      <c r="B13" s="16"/>
      <c r="C13" s="2"/>
      <c r="D13" s="2"/>
    </row>
    <row r="14" spans="1:4" ht="12.75">
      <c r="A14" t="s">
        <v>2</v>
      </c>
      <c r="B14" s="13"/>
      <c r="C14" s="87">
        <f>0.5*C12</f>
        <v>3193.05528</v>
      </c>
      <c r="D14" s="87"/>
    </row>
    <row r="15" spans="1:4" ht="26.25">
      <c r="A15" s="3" t="s">
        <v>56</v>
      </c>
      <c r="B15" s="16">
        <v>1.5</v>
      </c>
      <c r="C15" s="87">
        <f>350*B15</f>
        <v>525</v>
      </c>
      <c r="D15" s="87"/>
    </row>
    <row r="16" spans="1:4" ht="12.75">
      <c r="A16" t="s">
        <v>44</v>
      </c>
      <c r="B16" s="13"/>
      <c r="C16" s="87">
        <v>250</v>
      </c>
      <c r="D16" s="87"/>
    </row>
    <row r="17" spans="1:4" ht="12.75">
      <c r="A17" s="23" t="s">
        <v>80</v>
      </c>
      <c r="B17" s="13"/>
      <c r="C17" s="76">
        <f>C56</f>
        <v>2562</v>
      </c>
      <c r="D17" s="87"/>
    </row>
    <row r="18" spans="1:4" ht="12.75">
      <c r="A18" t="s">
        <v>4</v>
      </c>
      <c r="B18" s="13"/>
      <c r="C18" s="87">
        <f>C14+C15+C16+C17</f>
        <v>6530.0552800000005</v>
      </c>
      <c r="D18" s="87"/>
    </row>
    <row r="19" spans="1:4" ht="27">
      <c r="A19" s="3" t="s">
        <v>55</v>
      </c>
      <c r="B19" s="24">
        <v>1000</v>
      </c>
      <c r="C19" s="88">
        <f>C18/B19</f>
        <v>6.530055280000001</v>
      </c>
      <c r="D19" s="87"/>
    </row>
    <row r="20" spans="1:4" ht="30.75">
      <c r="A20" s="21" t="s">
        <v>54</v>
      </c>
      <c r="B20" s="16"/>
      <c r="C20" s="87"/>
      <c r="D20" s="87"/>
    </row>
    <row r="21" spans="1:4" ht="12.75">
      <c r="A21" t="s">
        <v>2</v>
      </c>
      <c r="B21" s="13"/>
      <c r="C21" s="87">
        <f>0.5*C12</f>
        <v>3193.05528</v>
      </c>
      <c r="D21" s="87"/>
    </row>
    <row r="22" spans="1:4" ht="12.75">
      <c r="A22" s="23" t="s">
        <v>81</v>
      </c>
      <c r="B22" s="13"/>
      <c r="C22" s="77">
        <f>D56</f>
        <v>5691</v>
      </c>
      <c r="D22" s="87"/>
    </row>
    <row r="23" spans="1:4" ht="12.75">
      <c r="A23" t="s">
        <v>4</v>
      </c>
      <c r="B23" s="13"/>
      <c r="C23" s="87">
        <f>C21+C22</f>
        <v>8884.05528</v>
      </c>
      <c r="D23" s="87"/>
    </row>
    <row r="24" spans="1:4" ht="27">
      <c r="A24" s="3" t="s">
        <v>50</v>
      </c>
      <c r="B24" s="24">
        <v>80</v>
      </c>
      <c r="C24" s="88">
        <f>C23/B24</f>
        <v>111.050691</v>
      </c>
      <c r="D24" s="87"/>
    </row>
    <row r="25" spans="1:4" ht="12.75">
      <c r="A25" s="3"/>
      <c r="B25" s="14"/>
      <c r="C25" s="2"/>
      <c r="D25" s="2"/>
    </row>
    <row r="26" spans="1:4" ht="12.75">
      <c r="A26" t="s">
        <v>5</v>
      </c>
      <c r="B26" s="13"/>
      <c r="C26" s="2"/>
      <c r="D26" s="2"/>
    </row>
    <row r="27" spans="2:4" ht="12.75">
      <c r="B27" s="13"/>
      <c r="C27" s="2"/>
      <c r="D27" s="2"/>
    </row>
    <row r="28" spans="1:4" ht="39">
      <c r="A28" s="3" t="s">
        <v>60</v>
      </c>
      <c r="B28" s="16"/>
      <c r="C28" s="2"/>
      <c r="D28" s="2"/>
    </row>
    <row r="29" spans="1:4" ht="26.25">
      <c r="A29" s="3" t="s">
        <v>45</v>
      </c>
      <c r="B29" s="16"/>
      <c r="C29" s="2"/>
      <c r="D29" s="2"/>
    </row>
    <row r="30" spans="1:4" ht="92.25">
      <c r="A30" s="4" t="s">
        <v>46</v>
      </c>
      <c r="B30" s="16"/>
      <c r="C30" s="2"/>
      <c r="D30" s="2"/>
    </row>
    <row r="31" spans="2:4" ht="12.75">
      <c r="B31" s="13"/>
      <c r="C31" s="2"/>
      <c r="D31" s="2"/>
    </row>
    <row r="32" spans="2:4" ht="13.5" thickBot="1">
      <c r="B32" s="13"/>
      <c r="C32" s="10" t="s">
        <v>7</v>
      </c>
      <c r="D32" s="10" t="s">
        <v>8</v>
      </c>
    </row>
    <row r="33" spans="1:4" ht="12.75">
      <c r="A33" s="23" t="s">
        <v>197</v>
      </c>
      <c r="B33" s="2"/>
      <c r="C33" s="47"/>
      <c r="D33" s="67"/>
    </row>
    <row r="34" spans="1:5" ht="12.75">
      <c r="A34" s="61" t="s">
        <v>9</v>
      </c>
      <c r="B34" s="2"/>
      <c r="C34" s="47"/>
      <c r="D34" s="67"/>
      <c r="E34" s="38"/>
    </row>
    <row r="35" spans="1:5" ht="12.75">
      <c r="A35" s="23" t="s">
        <v>112</v>
      </c>
      <c r="B35" s="2"/>
      <c r="C35" s="47"/>
      <c r="D35" s="67">
        <v>450</v>
      </c>
      <c r="E35" s="38"/>
    </row>
    <row r="36" spans="1:5" ht="12.75">
      <c r="A36" t="s">
        <v>10</v>
      </c>
      <c r="B36" s="2"/>
      <c r="C36" s="47">
        <v>230</v>
      </c>
      <c r="D36" s="67">
        <v>110</v>
      </c>
      <c r="E36" s="38"/>
    </row>
    <row r="37" spans="1:5" ht="12.75">
      <c r="A37" s="40" t="s">
        <v>117</v>
      </c>
      <c r="B37" s="2"/>
      <c r="C37" s="47"/>
      <c r="D37" s="67">
        <v>536</v>
      </c>
      <c r="E37" s="38"/>
    </row>
    <row r="38" spans="1:5" ht="12.75">
      <c r="A38" t="s">
        <v>104</v>
      </c>
      <c r="B38" s="2"/>
      <c r="C38" s="47"/>
      <c r="D38" s="67">
        <v>275</v>
      </c>
      <c r="E38" s="38"/>
    </row>
    <row r="39" spans="1:5" ht="12.75">
      <c r="A39" s="23" t="s">
        <v>106</v>
      </c>
      <c r="B39" s="2"/>
      <c r="C39" s="47"/>
      <c r="D39" s="67">
        <v>420</v>
      </c>
      <c r="E39" s="38"/>
    </row>
    <row r="40" spans="1:5" ht="12.75">
      <c r="A40" s="61" t="s">
        <v>11</v>
      </c>
      <c r="B40" s="2"/>
      <c r="C40" s="47"/>
      <c r="D40" s="67"/>
      <c r="E40" s="38"/>
    </row>
    <row r="41" spans="1:5" ht="12.75">
      <c r="A41" t="s">
        <v>105</v>
      </c>
      <c r="B41"/>
      <c r="C41" s="47"/>
      <c r="D41" s="67">
        <v>300</v>
      </c>
      <c r="E41" s="38"/>
    </row>
    <row r="42" spans="1:5" ht="12.75">
      <c r="A42" s="23" t="s">
        <v>111</v>
      </c>
      <c r="B42" s="13"/>
      <c r="C42" s="47">
        <v>62</v>
      </c>
      <c r="D42" s="67"/>
      <c r="E42" s="38"/>
    </row>
    <row r="43" spans="1:5" ht="12.75">
      <c r="A43" s="23" t="s">
        <v>26</v>
      </c>
      <c r="B43" s="13"/>
      <c r="C43" s="47">
        <v>40</v>
      </c>
      <c r="D43" s="67"/>
      <c r="E43" s="38"/>
    </row>
    <row r="44" spans="1:5" ht="12.75">
      <c r="A44" t="s">
        <v>12</v>
      </c>
      <c r="B44" s="2"/>
      <c r="C44" s="47">
        <v>250</v>
      </c>
      <c r="D44" s="67"/>
      <c r="E44" s="38"/>
    </row>
    <row r="45" spans="1:5" ht="12.75">
      <c r="A45" t="s">
        <v>13</v>
      </c>
      <c r="B45" s="2"/>
      <c r="C45" s="47">
        <v>130</v>
      </c>
      <c r="D45" s="67"/>
      <c r="E45" s="38"/>
    </row>
    <row r="46" spans="1:5" ht="12.75">
      <c r="A46" t="s">
        <v>14</v>
      </c>
      <c r="B46" s="2"/>
      <c r="C46" s="47">
        <v>50</v>
      </c>
      <c r="D46" s="67">
        <v>50</v>
      </c>
      <c r="E46" s="38"/>
    </row>
    <row r="47" spans="1:5" ht="12.75">
      <c r="A47" t="s">
        <v>89</v>
      </c>
      <c r="B47" s="13"/>
      <c r="C47" s="47"/>
      <c r="D47" s="67">
        <v>120</v>
      </c>
      <c r="E47" s="38"/>
    </row>
    <row r="48" spans="1:5" ht="12.75">
      <c r="A48" s="23" t="s">
        <v>116</v>
      </c>
      <c r="B48" s="13"/>
      <c r="C48" s="47"/>
      <c r="D48" s="67">
        <v>1000</v>
      </c>
      <c r="E48" s="38"/>
    </row>
    <row r="49" spans="1:5" ht="12.75">
      <c r="A49" s="23" t="s">
        <v>119</v>
      </c>
      <c r="B49" s="2"/>
      <c r="C49" s="47"/>
      <c r="D49" s="67">
        <v>200</v>
      </c>
      <c r="E49" s="38"/>
    </row>
    <row r="50" spans="1:5" ht="12.75">
      <c r="A50" s="23" t="s">
        <v>15</v>
      </c>
      <c r="B50" s="2"/>
      <c r="C50" s="47">
        <v>400</v>
      </c>
      <c r="D50" s="67">
        <v>200</v>
      </c>
      <c r="E50" s="38"/>
    </row>
    <row r="51" spans="1:5" ht="12.75">
      <c r="A51" s="23" t="s">
        <v>107</v>
      </c>
      <c r="B51" s="2"/>
      <c r="C51" s="47"/>
      <c r="D51" s="67">
        <v>250</v>
      </c>
      <c r="E51" s="38"/>
    </row>
    <row r="52" spans="1:5" ht="12.75">
      <c r="A52" s="80" t="s">
        <v>128</v>
      </c>
      <c r="B52" s="13"/>
      <c r="C52" s="51"/>
      <c r="D52" s="52">
        <v>380</v>
      </c>
      <c r="E52" s="70"/>
    </row>
    <row r="53" spans="1:4" ht="12.75">
      <c r="A53" t="s">
        <v>16</v>
      </c>
      <c r="B53" s="2"/>
      <c r="C53" s="47">
        <v>1400</v>
      </c>
      <c r="D53" s="48">
        <v>1400</v>
      </c>
    </row>
    <row r="54" spans="1:4" ht="12.75">
      <c r="A54" t="s">
        <v>17</v>
      </c>
      <c r="B54" s="2"/>
      <c r="C54" s="47"/>
      <c r="D54" s="48"/>
    </row>
    <row r="55" spans="1:4" ht="13.5" thickBot="1">
      <c r="A55" t="s">
        <v>29</v>
      </c>
      <c r="B55" s="13"/>
      <c r="C55" s="8"/>
      <c r="D55" s="9"/>
    </row>
    <row r="56" spans="1:4" ht="12.75">
      <c r="A56" t="s">
        <v>22</v>
      </c>
      <c r="B56" s="13"/>
      <c r="C56" s="86">
        <f>SUM(C35:C54)</f>
        <v>2562</v>
      </c>
      <c r="D56" s="77">
        <f>SUM(D35:D54)</f>
        <v>5691</v>
      </c>
    </row>
  </sheetData>
  <sheetProtection/>
  <printOptions/>
  <pageMargins left="0.4375" right="0.24791666666666667" top="0.984251968503937" bottom="0.984251968503937" header="0.5118110236220472" footer="0.5118110236220472"/>
  <pageSetup horizontalDpi="600" verticalDpi="600" orientation="portrait" paperSize="9" scale="70" r:id="rId1"/>
</worksheet>
</file>

<file path=xl/worksheets/sheet12.xml><?xml version="1.0" encoding="utf-8"?>
<worksheet xmlns="http://schemas.openxmlformats.org/spreadsheetml/2006/main" xmlns:r="http://schemas.openxmlformats.org/officeDocument/2006/relationships">
  <sheetPr>
    <tabColor rgb="FF33CC33"/>
  </sheetPr>
  <dimension ref="A3:G62"/>
  <sheetViews>
    <sheetView zoomScale="120" zoomScaleNormal="120" zoomScalePageLayoutView="0" workbookViewId="0" topLeftCell="A1">
      <selection activeCell="B20" sqref="B20"/>
    </sheetView>
  </sheetViews>
  <sheetFormatPr defaultColWidth="11.421875" defaultRowHeight="12.75"/>
  <cols>
    <col min="1" max="1" width="85.421875" style="0" customWidth="1"/>
    <col min="2" max="2" width="8.8515625" style="17" customWidth="1"/>
    <col min="3" max="3" width="15.421875" style="0" customWidth="1"/>
    <col min="4" max="4" width="13.421875" style="0" bestFit="1" customWidth="1"/>
  </cols>
  <sheetData>
    <row r="3" ht="15">
      <c r="A3" s="20" t="s">
        <v>205</v>
      </c>
    </row>
    <row r="5" spans="1:4" ht="12.75">
      <c r="A5" s="23" t="s">
        <v>207</v>
      </c>
      <c r="B5" s="13"/>
      <c r="C5" s="2">
        <v>334018.29</v>
      </c>
      <c r="D5" s="2"/>
    </row>
    <row r="6" spans="1:4" ht="12.75">
      <c r="A6" t="s">
        <v>64</v>
      </c>
      <c r="B6" s="13"/>
      <c r="C6" s="2"/>
      <c r="D6" s="2"/>
    </row>
    <row r="7" spans="1:4" ht="12.75">
      <c r="A7" t="s">
        <v>65</v>
      </c>
      <c r="B7" s="13"/>
      <c r="C7" s="2"/>
      <c r="D7" s="2"/>
    </row>
    <row r="8" spans="1:4" ht="13.5" thickBot="1">
      <c r="A8" t="s">
        <v>66</v>
      </c>
      <c r="B8" s="13"/>
      <c r="C8" s="10">
        <v>90000</v>
      </c>
      <c r="D8" s="2"/>
    </row>
    <row r="9" spans="2:4" ht="15">
      <c r="B9" s="13"/>
      <c r="C9" s="22">
        <f>C5-C8</f>
        <v>244018.28999999998</v>
      </c>
      <c r="D9" s="2"/>
    </row>
    <row r="10" spans="1:4" ht="26.25">
      <c r="A10" s="3" t="s">
        <v>52</v>
      </c>
      <c r="B10" s="14">
        <v>25</v>
      </c>
      <c r="C10" s="2">
        <f>C9/B10</f>
        <v>9760.7316</v>
      </c>
      <c r="D10" s="2"/>
    </row>
    <row r="11" spans="1:4" ht="26.25">
      <c r="A11" s="3" t="s">
        <v>49</v>
      </c>
      <c r="B11" s="15">
        <v>0.1</v>
      </c>
      <c r="C11" s="2">
        <f>B11*C10</f>
        <v>976.0731599999999</v>
      </c>
      <c r="D11" s="2"/>
    </row>
    <row r="12" spans="1:4" ht="12.75">
      <c r="A12" t="s">
        <v>1</v>
      </c>
      <c r="B12" s="13"/>
      <c r="C12" s="2">
        <f>C10-C11</f>
        <v>8784.65844</v>
      </c>
      <c r="D12" s="2"/>
    </row>
    <row r="13" spans="1:4" ht="30.75">
      <c r="A13" s="21" t="s">
        <v>53</v>
      </c>
      <c r="B13" s="16"/>
      <c r="C13" s="2"/>
      <c r="D13" s="2"/>
    </row>
    <row r="14" spans="1:4" ht="12.75">
      <c r="A14" t="s">
        <v>2</v>
      </c>
      <c r="B14" s="13"/>
      <c r="C14" s="2">
        <f>0.5*C12</f>
        <v>4392.32922</v>
      </c>
      <c r="D14" s="2"/>
    </row>
    <row r="15" spans="1:4" ht="26.25">
      <c r="A15" s="3" t="s">
        <v>56</v>
      </c>
      <c r="B15" s="16">
        <v>1.5</v>
      </c>
      <c r="C15" s="19">
        <f>350*B15</f>
        <v>525</v>
      </c>
      <c r="D15" s="19"/>
    </row>
    <row r="16" spans="1:4" ht="12.75">
      <c r="A16" t="s">
        <v>44</v>
      </c>
      <c r="B16" s="13"/>
      <c r="C16" s="19">
        <v>250</v>
      </c>
      <c r="D16" s="19"/>
    </row>
    <row r="17" spans="1:4" ht="12.75">
      <c r="A17" s="23" t="s">
        <v>82</v>
      </c>
      <c r="B17" s="13"/>
      <c r="C17" s="49">
        <f>C60</f>
        <v>2582</v>
      </c>
      <c r="D17" s="19"/>
    </row>
    <row r="18" spans="1:4" ht="12.75">
      <c r="A18" t="s">
        <v>4</v>
      </c>
      <c r="B18" s="13"/>
      <c r="C18" s="19">
        <f>C14+C15+C16+C17</f>
        <v>7749.32922</v>
      </c>
      <c r="D18" s="19"/>
    </row>
    <row r="19" spans="1:4" ht="27">
      <c r="A19" s="3" t="s">
        <v>55</v>
      </c>
      <c r="B19" s="24">
        <v>1000</v>
      </c>
      <c r="C19" s="22">
        <f>C18/B19</f>
        <v>7.74932922</v>
      </c>
      <c r="D19" s="19"/>
    </row>
    <row r="20" spans="1:4" ht="30.75">
      <c r="A20" s="21" t="s">
        <v>54</v>
      </c>
      <c r="B20" s="16"/>
      <c r="C20" s="19"/>
      <c r="D20" s="19"/>
    </row>
    <row r="21" spans="1:4" ht="12.75">
      <c r="A21" t="s">
        <v>2</v>
      </c>
      <c r="B21" s="13"/>
      <c r="C21" s="19">
        <f>0.5*C12</f>
        <v>4392.32922</v>
      </c>
      <c r="D21" s="19"/>
    </row>
    <row r="22" spans="1:4" ht="12.75">
      <c r="A22" s="23" t="s">
        <v>83</v>
      </c>
      <c r="B22" s="13"/>
      <c r="C22" s="45">
        <f>D60</f>
        <v>7740</v>
      </c>
      <c r="D22" s="19"/>
    </row>
    <row r="23" spans="1:4" ht="12.75">
      <c r="A23" t="s">
        <v>4</v>
      </c>
      <c r="B23" s="13"/>
      <c r="C23" s="19">
        <f>C21+C22</f>
        <v>12132.32922</v>
      </c>
      <c r="D23" s="19"/>
    </row>
    <row r="24" spans="1:4" ht="27">
      <c r="A24" s="3" t="s">
        <v>50</v>
      </c>
      <c r="B24" s="24">
        <v>80</v>
      </c>
      <c r="C24" s="22">
        <f>C23/B24</f>
        <v>151.65411525</v>
      </c>
      <c r="D24" s="19"/>
    </row>
    <row r="25" spans="1:4" ht="12.75">
      <c r="A25" s="3"/>
      <c r="B25" s="14"/>
      <c r="C25" s="2"/>
      <c r="D25" s="2"/>
    </row>
    <row r="26" spans="1:4" ht="12.75">
      <c r="A26" t="s">
        <v>5</v>
      </c>
      <c r="B26" s="13"/>
      <c r="C26" s="2"/>
      <c r="D26" s="2"/>
    </row>
    <row r="27" spans="2:4" ht="12.75">
      <c r="B27" s="13"/>
      <c r="C27" s="2"/>
      <c r="D27" s="2"/>
    </row>
    <row r="28" spans="1:4" ht="39">
      <c r="A28" s="3" t="s">
        <v>60</v>
      </c>
      <c r="B28" s="16"/>
      <c r="C28" s="2"/>
      <c r="D28" s="2"/>
    </row>
    <row r="29" spans="1:4" ht="26.25">
      <c r="A29" s="3" t="s">
        <v>45</v>
      </c>
      <c r="B29" s="16"/>
      <c r="C29" s="2"/>
      <c r="D29" s="2"/>
    </row>
    <row r="30" spans="1:4" ht="92.25">
      <c r="A30" s="4" t="s">
        <v>46</v>
      </c>
      <c r="B30" s="16"/>
      <c r="C30" s="2"/>
      <c r="D30" s="2"/>
    </row>
    <row r="31" spans="2:4" ht="12.75">
      <c r="B31" s="13"/>
      <c r="C31" s="2"/>
      <c r="D31" s="2"/>
    </row>
    <row r="32" spans="2:4" ht="13.5" thickBot="1">
      <c r="B32" s="13"/>
      <c r="C32" s="2" t="s">
        <v>7</v>
      </c>
      <c r="D32" s="2" t="s">
        <v>8</v>
      </c>
    </row>
    <row r="33" spans="1:4" ht="12.75">
      <c r="A33" t="s">
        <v>36</v>
      </c>
      <c r="B33" s="13"/>
      <c r="C33" s="55"/>
      <c r="D33" s="56"/>
    </row>
    <row r="34" spans="1:7" ht="13.5" thickBot="1">
      <c r="A34" s="74" t="s">
        <v>9</v>
      </c>
      <c r="B34" s="13"/>
      <c r="C34" s="47"/>
      <c r="D34" s="48"/>
      <c r="E34" s="70"/>
      <c r="F34" s="70"/>
      <c r="G34" s="70"/>
    </row>
    <row r="35" spans="1:7" ht="26.25">
      <c r="A35" s="3" t="s">
        <v>173</v>
      </c>
      <c r="B35" s="13"/>
      <c r="C35" s="47"/>
      <c r="D35" s="48">
        <v>600</v>
      </c>
      <c r="E35" s="11"/>
      <c r="F35" s="67"/>
      <c r="G35" s="67"/>
    </row>
    <row r="36" spans="1:7" ht="12.75">
      <c r="A36" s="23" t="s">
        <v>98</v>
      </c>
      <c r="B36" s="13"/>
      <c r="C36" s="47">
        <v>200</v>
      </c>
      <c r="D36" s="48">
        <v>300</v>
      </c>
      <c r="E36" s="11"/>
      <c r="F36" s="67"/>
      <c r="G36" s="67"/>
    </row>
    <row r="37" spans="1:7" ht="13.5" customHeight="1">
      <c r="A37" s="61" t="s">
        <v>11</v>
      </c>
      <c r="B37" s="13"/>
      <c r="C37" s="47"/>
      <c r="D37" s="48"/>
      <c r="E37" s="11"/>
      <c r="F37" s="67"/>
      <c r="G37" s="67"/>
    </row>
    <row r="38" spans="1:7" ht="15.75" customHeight="1">
      <c r="A38" s="23"/>
      <c r="B38" s="13"/>
      <c r="C38" s="47"/>
      <c r="D38" s="48"/>
      <c r="E38" s="11"/>
      <c r="F38" s="38"/>
      <c r="G38" s="67"/>
    </row>
    <row r="39" spans="1:7" ht="12.75">
      <c r="A39" t="s">
        <v>37</v>
      </c>
      <c r="B39" s="13"/>
      <c r="C39" s="47"/>
      <c r="D39" s="48">
        <v>350</v>
      </c>
      <c r="E39" s="11"/>
      <c r="F39" s="67"/>
      <c r="G39" s="67"/>
    </row>
    <row r="40" spans="1:7" ht="12.75">
      <c r="A40" s="23" t="s">
        <v>111</v>
      </c>
      <c r="B40" s="13"/>
      <c r="C40" s="47">
        <v>62</v>
      </c>
      <c r="D40" s="48"/>
      <c r="E40" s="11"/>
      <c r="F40" s="67"/>
      <c r="G40" s="67"/>
    </row>
    <row r="41" spans="1:7" ht="12.75">
      <c r="A41" s="23" t="s">
        <v>26</v>
      </c>
      <c r="B41" s="13"/>
      <c r="C41" s="47">
        <v>40</v>
      </c>
      <c r="D41" s="48"/>
      <c r="E41" s="70"/>
      <c r="F41" s="67"/>
      <c r="G41" s="67"/>
    </row>
    <row r="42" spans="1:7" ht="12.75">
      <c r="A42" t="s">
        <v>12</v>
      </c>
      <c r="B42" s="13"/>
      <c r="C42" s="47">
        <v>250</v>
      </c>
      <c r="D42" s="48"/>
      <c r="E42" s="36"/>
      <c r="F42" s="67"/>
      <c r="G42" s="67"/>
    </row>
    <row r="43" spans="1:7" ht="12.75">
      <c r="A43" t="s">
        <v>13</v>
      </c>
      <c r="B43" s="13"/>
      <c r="C43" s="47">
        <v>130</v>
      </c>
      <c r="D43" s="48"/>
      <c r="E43" s="11"/>
      <c r="F43" s="67"/>
      <c r="G43" s="67"/>
    </row>
    <row r="44" spans="1:7" ht="12.75">
      <c r="A44" t="s">
        <v>14</v>
      </c>
      <c r="B44" s="13"/>
      <c r="C44" s="47">
        <v>50</v>
      </c>
      <c r="D44" s="48">
        <v>50</v>
      </c>
      <c r="E44" s="11"/>
      <c r="F44" s="67"/>
      <c r="G44" s="67"/>
    </row>
    <row r="45" spans="1:7" ht="12.75">
      <c r="A45" s="23" t="s">
        <v>123</v>
      </c>
      <c r="B45" s="13"/>
      <c r="C45" s="47"/>
      <c r="D45" s="48">
        <v>300</v>
      </c>
      <c r="E45" s="11"/>
      <c r="F45" s="67"/>
      <c r="G45" s="67"/>
    </row>
    <row r="46" spans="1:7" ht="12.75">
      <c r="A46" s="23" t="s">
        <v>122</v>
      </c>
      <c r="B46" s="13"/>
      <c r="C46" s="47"/>
      <c r="D46" s="48">
        <v>30</v>
      </c>
      <c r="E46" s="36"/>
      <c r="F46" s="67"/>
      <c r="G46" s="67"/>
    </row>
    <row r="47" spans="1:7" ht="12.75">
      <c r="A47" s="23" t="s">
        <v>15</v>
      </c>
      <c r="B47" s="13"/>
      <c r="C47" s="47">
        <v>450</v>
      </c>
      <c r="D47" s="48">
        <v>200</v>
      </c>
      <c r="E47" s="36"/>
      <c r="F47" s="67"/>
      <c r="G47" s="67"/>
    </row>
    <row r="48" spans="1:7" ht="12.75">
      <c r="A48" s="23" t="s">
        <v>38</v>
      </c>
      <c r="B48" s="13"/>
      <c r="C48" s="47"/>
      <c r="D48" s="48">
        <v>800</v>
      </c>
      <c r="E48" s="11"/>
      <c r="F48" s="67"/>
      <c r="G48" s="67"/>
    </row>
    <row r="49" spans="1:5" ht="12.75">
      <c r="A49" s="23" t="s">
        <v>128</v>
      </c>
      <c r="B49" s="13"/>
      <c r="C49" s="51"/>
      <c r="D49" s="52">
        <v>380</v>
      </c>
      <c r="E49" s="70"/>
    </row>
    <row r="50" spans="1:7" ht="12.75">
      <c r="A50" s="23" t="s">
        <v>32</v>
      </c>
      <c r="B50" s="2"/>
      <c r="C50" s="51"/>
      <c r="D50" s="52">
        <v>280</v>
      </c>
      <c r="E50" s="11"/>
      <c r="F50" s="67"/>
      <c r="G50" s="67"/>
    </row>
    <row r="51" spans="1:7" ht="12.75">
      <c r="A51" s="23" t="s">
        <v>33</v>
      </c>
      <c r="B51" s="2"/>
      <c r="C51" s="51"/>
      <c r="D51" s="52">
        <v>350</v>
      </c>
      <c r="E51" s="11"/>
      <c r="F51" s="67"/>
      <c r="G51" s="67"/>
    </row>
    <row r="52" spans="1:7" ht="12.75">
      <c r="A52" s="23" t="s">
        <v>120</v>
      </c>
      <c r="B52" s="13"/>
      <c r="C52" s="47"/>
      <c r="D52" s="48">
        <v>100</v>
      </c>
      <c r="E52" s="36"/>
      <c r="F52" s="67"/>
      <c r="G52" s="67"/>
    </row>
    <row r="53" spans="1:7" ht="12.75">
      <c r="A53" s="23" t="s">
        <v>154</v>
      </c>
      <c r="B53" s="2"/>
      <c r="C53" s="51"/>
      <c r="D53" s="52">
        <v>480</v>
      </c>
      <c r="E53" s="11"/>
      <c r="F53" s="67"/>
      <c r="G53" s="67"/>
    </row>
    <row r="54" spans="1:5" ht="12.75">
      <c r="A54" s="23" t="s">
        <v>153</v>
      </c>
      <c r="D54" s="52">
        <v>150</v>
      </c>
      <c r="E54" s="70"/>
    </row>
    <row r="55" spans="1:7" ht="12.75">
      <c r="A55" s="23" t="s">
        <v>175</v>
      </c>
      <c r="B55" s="13"/>
      <c r="C55" s="51"/>
      <c r="D55" s="52">
        <v>1170</v>
      </c>
      <c r="E55" s="11"/>
      <c r="F55" s="67"/>
      <c r="G55" s="67"/>
    </row>
    <row r="56" spans="1:7" ht="12.75">
      <c r="A56" s="23" t="s">
        <v>176</v>
      </c>
      <c r="B56" s="13"/>
      <c r="C56" s="51"/>
      <c r="D56" s="52">
        <v>100</v>
      </c>
      <c r="E56" s="11"/>
      <c r="F56" s="67"/>
      <c r="G56" s="67"/>
    </row>
    <row r="57" spans="1:7" ht="12.75">
      <c r="A57" t="s">
        <v>16</v>
      </c>
      <c r="B57" s="13"/>
      <c r="C57" s="47">
        <v>1400</v>
      </c>
      <c r="D57" s="48">
        <v>2100</v>
      </c>
      <c r="E57" s="11"/>
      <c r="F57" s="67"/>
      <c r="G57" s="67"/>
    </row>
    <row r="58" spans="1:7" ht="12.75">
      <c r="A58" t="s">
        <v>17</v>
      </c>
      <c r="B58" s="13"/>
      <c r="C58" s="47"/>
      <c r="D58" s="48"/>
      <c r="E58" s="11"/>
      <c r="F58" s="67"/>
      <c r="G58" s="67"/>
    </row>
    <row r="59" spans="1:7" ht="13.5" thickBot="1">
      <c r="A59" t="s">
        <v>29</v>
      </c>
      <c r="B59" s="13"/>
      <c r="C59" s="57"/>
      <c r="D59" s="59"/>
      <c r="E59" s="11"/>
      <c r="F59" s="67"/>
      <c r="G59" s="67"/>
    </row>
    <row r="60" spans="1:7" ht="12.75">
      <c r="A60" t="s">
        <v>22</v>
      </c>
      <c r="B60" s="13"/>
      <c r="C60" s="49">
        <f>SUM(C35:C57)</f>
        <v>2582</v>
      </c>
      <c r="D60" s="45">
        <f>SUM(D35:D57)</f>
        <v>7740</v>
      </c>
      <c r="E60" s="70"/>
      <c r="F60" s="70"/>
      <c r="G60" s="70"/>
    </row>
    <row r="61" spans="5:7" ht="12.75">
      <c r="E61" s="70"/>
      <c r="F61" s="70"/>
      <c r="G61" s="70"/>
    </row>
    <row r="62" spans="5:7" ht="12.75">
      <c r="E62" s="70"/>
      <c r="F62" s="70"/>
      <c r="G62" s="70"/>
    </row>
  </sheetData>
  <sheetProtection/>
  <printOptions/>
  <pageMargins left="0.4375" right="0.24791666666666667" top="0.984251968503937" bottom="0.984251968503937" header="0.5118110236220472" footer="0.5118110236220472"/>
  <pageSetup horizontalDpi="600" verticalDpi="600" orientation="portrait" paperSize="9" scale="70" r:id="rId1"/>
</worksheet>
</file>

<file path=xl/worksheets/sheet13.xml><?xml version="1.0" encoding="utf-8"?>
<worksheet xmlns="http://schemas.openxmlformats.org/spreadsheetml/2006/main" xmlns:r="http://schemas.openxmlformats.org/officeDocument/2006/relationships">
  <sheetPr>
    <tabColor rgb="FF0070C0"/>
  </sheetPr>
  <dimension ref="A1:G55"/>
  <sheetViews>
    <sheetView zoomScale="118" zoomScaleNormal="118" zoomScalePageLayoutView="0" workbookViewId="0" topLeftCell="A4">
      <selection activeCell="E14" sqref="E14"/>
    </sheetView>
  </sheetViews>
  <sheetFormatPr defaultColWidth="11.421875" defaultRowHeight="12.75"/>
  <cols>
    <col min="1" max="1" width="85.421875" style="0" customWidth="1"/>
    <col min="2" max="2" width="8.8515625" style="0" customWidth="1"/>
    <col min="3" max="3" width="15.421875" style="0" customWidth="1"/>
    <col min="4" max="4" width="14.140625" style="0" bestFit="1" customWidth="1"/>
  </cols>
  <sheetData>
    <row r="1" ht="12.75">
      <c r="B1" s="17"/>
    </row>
    <row r="2" ht="12.75">
      <c r="B2" s="17"/>
    </row>
    <row r="3" spans="1:2" ht="15">
      <c r="A3" s="20" t="s">
        <v>206</v>
      </c>
      <c r="B3" s="17"/>
    </row>
    <row r="4" ht="12.75">
      <c r="B4" s="17"/>
    </row>
    <row r="5" spans="1:4" ht="12.75">
      <c r="A5" s="23" t="s">
        <v>208</v>
      </c>
      <c r="B5" s="13"/>
      <c r="C5" s="2">
        <v>253955.78</v>
      </c>
      <c r="D5" s="2"/>
    </row>
    <row r="6" spans="1:4" ht="12.75">
      <c r="A6" t="s">
        <v>64</v>
      </c>
      <c r="B6" s="13"/>
      <c r="C6" s="2"/>
      <c r="D6" s="2"/>
    </row>
    <row r="7" spans="1:4" ht="12.75">
      <c r="A7" t="s">
        <v>65</v>
      </c>
      <c r="B7" s="13"/>
      <c r="C7" s="2"/>
      <c r="D7" s="2"/>
    </row>
    <row r="8" spans="1:4" ht="13.5" thickBot="1">
      <c r="A8" t="s">
        <v>66</v>
      </c>
      <c r="B8" s="13"/>
      <c r="C8" s="10">
        <v>196000</v>
      </c>
      <c r="D8" s="2"/>
    </row>
    <row r="9" spans="2:4" ht="15">
      <c r="B9" s="13"/>
      <c r="C9" s="22">
        <f>C5-C8</f>
        <v>57955.78</v>
      </c>
      <c r="D9" s="2"/>
    </row>
    <row r="10" spans="1:4" ht="26.25">
      <c r="A10" s="3" t="s">
        <v>52</v>
      </c>
      <c r="B10" s="14">
        <v>25</v>
      </c>
      <c r="C10" s="2">
        <f>C9/B10</f>
        <v>2318.2312</v>
      </c>
      <c r="D10" s="2"/>
    </row>
    <row r="11" spans="1:4" ht="26.25">
      <c r="A11" s="3" t="s">
        <v>49</v>
      </c>
      <c r="B11" s="15">
        <v>0.1</v>
      </c>
      <c r="C11" s="2">
        <f>B11*C10</f>
        <v>231.82312000000002</v>
      </c>
      <c r="D11" s="2"/>
    </row>
    <row r="12" spans="1:4" ht="12.75">
      <c r="A12" t="s">
        <v>1</v>
      </c>
      <c r="B12" s="13"/>
      <c r="C12" s="2">
        <f>C10-C11</f>
        <v>2086.40808</v>
      </c>
      <c r="D12" s="2"/>
    </row>
    <row r="13" spans="1:4" ht="30.75">
      <c r="A13" s="21" t="s">
        <v>59</v>
      </c>
      <c r="B13" s="16"/>
      <c r="C13" s="2"/>
      <c r="D13" s="2"/>
    </row>
    <row r="14" spans="1:4" ht="12.75">
      <c r="A14" s="23" t="s">
        <v>86</v>
      </c>
      <c r="B14" s="13"/>
      <c r="C14" s="2">
        <f>C12</f>
        <v>2086.40808</v>
      </c>
      <c r="D14" s="2"/>
    </row>
    <row r="15" spans="1:4" ht="12.75">
      <c r="A15" s="23" t="s">
        <v>87</v>
      </c>
      <c r="B15" s="13"/>
      <c r="C15" s="45">
        <f>C54</f>
        <v>16225</v>
      </c>
      <c r="D15" s="2"/>
    </row>
    <row r="16" spans="1:4" ht="12.75">
      <c r="A16" t="s">
        <v>4</v>
      </c>
      <c r="B16" s="13"/>
      <c r="C16" s="2">
        <f>C14+C15</f>
        <v>18311.40808</v>
      </c>
      <c r="D16" s="2"/>
    </row>
    <row r="17" spans="1:4" ht="27">
      <c r="A17" s="3" t="s">
        <v>50</v>
      </c>
      <c r="B17" s="24">
        <v>80</v>
      </c>
      <c r="C17" s="22">
        <f>C16/B17</f>
        <v>228.892601</v>
      </c>
      <c r="D17" s="2"/>
    </row>
    <row r="18" spans="1:4" ht="12.75">
      <c r="A18" s="3"/>
      <c r="B18" s="14"/>
      <c r="C18" s="2"/>
      <c r="D18" s="2"/>
    </row>
    <row r="19" spans="1:4" ht="12.75">
      <c r="A19" t="s">
        <v>5</v>
      </c>
      <c r="B19" s="13"/>
      <c r="C19" s="2"/>
      <c r="D19" s="2"/>
    </row>
    <row r="20" spans="2:4" ht="12.75">
      <c r="B20" s="13"/>
      <c r="C20" s="2"/>
      <c r="D20" s="2"/>
    </row>
    <row r="21" spans="1:4" ht="39">
      <c r="A21" s="3" t="s">
        <v>60</v>
      </c>
      <c r="B21" s="16"/>
      <c r="C21" s="2"/>
      <c r="D21" s="2"/>
    </row>
    <row r="22" spans="1:4" ht="26.25">
      <c r="A22" s="3" t="s">
        <v>45</v>
      </c>
      <c r="B22" s="16"/>
      <c r="C22" s="2"/>
      <c r="D22" s="2"/>
    </row>
    <row r="23" spans="1:4" ht="92.25">
      <c r="A23" s="4" t="s">
        <v>46</v>
      </c>
      <c r="B23" s="16"/>
      <c r="C23" s="2"/>
      <c r="D23" s="2"/>
    </row>
    <row r="24" spans="2:4" ht="12.75">
      <c r="B24" s="13"/>
      <c r="C24" s="2"/>
      <c r="D24" s="2"/>
    </row>
    <row r="25" spans="2:3" ht="13.5" thickBot="1">
      <c r="B25" s="13"/>
      <c r="C25" s="2" t="s">
        <v>8</v>
      </c>
    </row>
    <row r="26" spans="1:3" ht="12.75">
      <c r="A26" s="23" t="s">
        <v>88</v>
      </c>
      <c r="B26" s="36"/>
      <c r="C26" s="37"/>
    </row>
    <row r="27" spans="1:3" ht="12.75">
      <c r="A27" s="61" t="s">
        <v>9</v>
      </c>
      <c r="B27" s="36"/>
      <c r="C27" s="72"/>
    </row>
    <row r="28" spans="1:5" ht="12.75">
      <c r="A28" s="23" t="s">
        <v>150</v>
      </c>
      <c r="B28" s="2"/>
      <c r="C28" s="67">
        <v>50</v>
      </c>
      <c r="D28" s="70"/>
      <c r="E28" s="38"/>
    </row>
    <row r="29" spans="1:4" ht="12.75">
      <c r="A29" t="s">
        <v>35</v>
      </c>
      <c r="B29" s="36"/>
      <c r="C29" s="67">
        <v>250</v>
      </c>
      <c r="D29" s="70"/>
    </row>
    <row r="30" spans="1:5" ht="12.75">
      <c r="A30" s="40" t="s">
        <v>161</v>
      </c>
      <c r="B30" s="2"/>
      <c r="C30" s="67">
        <v>1360</v>
      </c>
      <c r="D30" s="70"/>
      <c r="E30" s="38"/>
    </row>
    <row r="31" spans="1:5" ht="12.75">
      <c r="A31" s="23" t="s">
        <v>104</v>
      </c>
      <c r="B31" s="2"/>
      <c r="C31" s="67">
        <v>825</v>
      </c>
      <c r="D31" s="70"/>
      <c r="E31" s="38"/>
    </row>
    <row r="32" spans="1:5" ht="12.75">
      <c r="A32" s="23" t="s">
        <v>163</v>
      </c>
      <c r="B32" s="2"/>
      <c r="C32" s="67">
        <v>1860</v>
      </c>
      <c r="D32" s="70"/>
      <c r="E32" s="38"/>
    </row>
    <row r="33" spans="1:5" ht="12.75">
      <c r="A33" s="23" t="s">
        <v>160</v>
      </c>
      <c r="B33" s="2"/>
      <c r="C33" s="67">
        <v>150</v>
      </c>
      <c r="D33" s="70"/>
      <c r="E33" s="38"/>
    </row>
    <row r="34" spans="1:5" ht="12.75">
      <c r="A34" s="23" t="s">
        <v>164</v>
      </c>
      <c r="B34" s="2"/>
      <c r="C34" s="67">
        <v>3600</v>
      </c>
      <c r="D34" s="67"/>
      <c r="E34" s="38"/>
    </row>
    <row r="35" spans="1:4" ht="12.75">
      <c r="A35" s="23" t="s">
        <v>162</v>
      </c>
      <c r="B35" s="36"/>
      <c r="C35" s="67">
        <v>460</v>
      </c>
      <c r="D35" s="70"/>
    </row>
    <row r="36" spans="2:4" ht="12.75">
      <c r="B36" s="36"/>
      <c r="C36" s="89"/>
      <c r="D36" s="70"/>
    </row>
    <row r="37" spans="1:4" ht="12.75">
      <c r="A37" s="61" t="s">
        <v>11</v>
      </c>
      <c r="B37" s="70"/>
      <c r="C37" s="89"/>
      <c r="D37" s="70"/>
    </row>
    <row r="38" spans="1:3" ht="12.75">
      <c r="A38" s="23" t="s">
        <v>174</v>
      </c>
      <c r="B38" s="36"/>
      <c r="C38" s="72">
        <v>200</v>
      </c>
    </row>
    <row r="39" spans="1:7" ht="12.75">
      <c r="A39" s="23" t="s">
        <v>123</v>
      </c>
      <c r="B39" s="36"/>
      <c r="C39" s="72">
        <v>300</v>
      </c>
      <c r="D39" s="70"/>
      <c r="E39" s="11"/>
      <c r="F39" s="67"/>
      <c r="G39" s="67"/>
    </row>
    <row r="40" spans="1:7" ht="12.75">
      <c r="A40" s="23" t="s">
        <v>122</v>
      </c>
      <c r="B40" s="36"/>
      <c r="C40" s="72">
        <v>30</v>
      </c>
      <c r="D40" s="70"/>
      <c r="E40" s="36"/>
      <c r="F40" s="67"/>
      <c r="G40" s="67"/>
    </row>
    <row r="41" spans="1:7" ht="12.75">
      <c r="A41" t="s">
        <v>15</v>
      </c>
      <c r="B41" s="36"/>
      <c r="C41" s="72">
        <v>200</v>
      </c>
      <c r="D41" s="70"/>
      <c r="E41" s="36"/>
      <c r="F41" s="67"/>
      <c r="G41" s="67"/>
    </row>
    <row r="42" spans="1:7" ht="12.75">
      <c r="A42" s="23" t="s">
        <v>38</v>
      </c>
      <c r="B42" s="36"/>
      <c r="C42" s="72">
        <v>800</v>
      </c>
      <c r="D42" s="70"/>
      <c r="E42" s="11"/>
      <c r="F42" s="67"/>
      <c r="G42" s="67"/>
    </row>
    <row r="43" spans="1:5" ht="12.75">
      <c r="A43" s="23" t="s">
        <v>151</v>
      </c>
      <c r="B43" s="36"/>
      <c r="C43" s="67">
        <v>300</v>
      </c>
      <c r="D43" s="70"/>
      <c r="E43" s="70"/>
    </row>
    <row r="44" spans="1:4" ht="12.75">
      <c r="A44" s="81" t="s">
        <v>165</v>
      </c>
      <c r="B44" s="36"/>
      <c r="C44" s="72">
        <v>1500</v>
      </c>
      <c r="D44" s="70"/>
    </row>
    <row r="45" spans="1:4" ht="12.75">
      <c r="A45" s="23" t="s">
        <v>166</v>
      </c>
      <c r="B45" s="36"/>
      <c r="C45" s="72">
        <v>800</v>
      </c>
      <c r="D45" s="70"/>
    </row>
    <row r="46" spans="1:5" ht="12.75">
      <c r="A46" s="23" t="s">
        <v>170</v>
      </c>
      <c r="B46" s="36"/>
      <c r="C46" s="67">
        <v>2100</v>
      </c>
      <c r="D46" s="70"/>
      <c r="E46" s="38"/>
    </row>
    <row r="47" spans="1:7" ht="12.75">
      <c r="A47" s="23" t="s">
        <v>120</v>
      </c>
      <c r="B47" s="36"/>
      <c r="C47" s="72">
        <v>100</v>
      </c>
      <c r="D47" s="70"/>
      <c r="E47" s="36"/>
      <c r="F47" s="67"/>
      <c r="G47" s="67"/>
    </row>
    <row r="48" spans="1:5" ht="12.75">
      <c r="A48" s="23" t="s">
        <v>159</v>
      </c>
      <c r="B48" s="11"/>
      <c r="C48" s="67">
        <v>480</v>
      </c>
      <c r="D48" s="67"/>
      <c r="E48" s="70"/>
    </row>
    <row r="49" spans="1:5" ht="12.75">
      <c r="A49" s="23" t="s">
        <v>171</v>
      </c>
      <c r="B49" s="17"/>
      <c r="C49" s="67">
        <v>60</v>
      </c>
      <c r="D49" s="67"/>
      <c r="E49" s="70"/>
    </row>
    <row r="50" spans="1:5" ht="12.75">
      <c r="A50" s="23"/>
      <c r="B50" s="17"/>
      <c r="C50" s="67"/>
      <c r="D50" s="67"/>
      <c r="E50" s="70"/>
    </row>
    <row r="51" spans="1:4" ht="12.75">
      <c r="A51" t="s">
        <v>16</v>
      </c>
      <c r="B51" s="36"/>
      <c r="C51" s="72">
        <v>800</v>
      </c>
      <c r="D51" s="70"/>
    </row>
    <row r="52" spans="1:3" ht="12.75">
      <c r="A52" t="s">
        <v>17</v>
      </c>
      <c r="B52" s="36"/>
      <c r="C52" s="72"/>
    </row>
    <row r="53" spans="1:3" ht="13.5" thickBot="1">
      <c r="A53" t="s">
        <v>29</v>
      </c>
      <c r="B53" s="36"/>
      <c r="C53" s="58"/>
    </row>
    <row r="54" spans="1:3" ht="12.75">
      <c r="A54" t="s">
        <v>22</v>
      </c>
      <c r="B54" s="13"/>
      <c r="C54" s="73">
        <f>SUM(C26:C53)</f>
        <v>16225</v>
      </c>
    </row>
    <row r="55" ht="12.75">
      <c r="B55" s="17"/>
    </row>
  </sheetData>
  <sheetProtection/>
  <printOptions/>
  <pageMargins left="0.4375" right="0.24791666666666667" top="0.787401575" bottom="0.7874015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rgb="FF0070C0"/>
  </sheetPr>
  <dimension ref="A3:D59"/>
  <sheetViews>
    <sheetView zoomScale="140" zoomScaleNormal="140" zoomScalePageLayoutView="0" workbookViewId="0" topLeftCell="A28">
      <selection activeCell="B11" sqref="B11"/>
    </sheetView>
  </sheetViews>
  <sheetFormatPr defaultColWidth="11.421875" defaultRowHeight="12.75"/>
  <cols>
    <col min="1" max="1" width="85.421875" style="0" customWidth="1"/>
    <col min="2" max="2" width="8.8515625" style="17" customWidth="1"/>
    <col min="3" max="3" width="15.421875" style="0" customWidth="1"/>
    <col min="4" max="4" width="13.421875" style="0" bestFit="1" customWidth="1"/>
  </cols>
  <sheetData>
    <row r="3" ht="15">
      <c r="A3" s="20" t="s">
        <v>63</v>
      </c>
    </row>
    <row r="5" spans="1:4" ht="12.75">
      <c r="A5" s="23" t="s">
        <v>209</v>
      </c>
      <c r="B5" s="13"/>
      <c r="C5" s="2">
        <v>498709.17</v>
      </c>
      <c r="D5" s="2"/>
    </row>
    <row r="6" spans="1:4" ht="12.75">
      <c r="A6" t="s">
        <v>64</v>
      </c>
      <c r="B6" s="13"/>
      <c r="C6" s="2"/>
      <c r="D6" s="2"/>
    </row>
    <row r="7" spans="1:4" ht="12.75">
      <c r="A7" t="s">
        <v>65</v>
      </c>
      <c r="B7" s="13"/>
      <c r="C7" s="2"/>
      <c r="D7" s="2"/>
    </row>
    <row r="8" spans="1:4" ht="13.5" thickBot="1">
      <c r="A8" t="s">
        <v>66</v>
      </c>
      <c r="B8" s="13"/>
      <c r="C8" s="10">
        <v>135000</v>
      </c>
      <c r="D8" s="2"/>
    </row>
    <row r="9" spans="2:4" ht="15">
      <c r="B9" s="13"/>
      <c r="C9" s="22">
        <f>C5-C8</f>
        <v>363709.17</v>
      </c>
      <c r="D9" s="2"/>
    </row>
    <row r="10" spans="1:4" ht="26.25">
      <c r="A10" s="3" t="s">
        <v>52</v>
      </c>
      <c r="B10" s="14">
        <v>25</v>
      </c>
      <c r="C10" s="2">
        <f>C9/B10</f>
        <v>14548.3668</v>
      </c>
      <c r="D10" s="2"/>
    </row>
    <row r="11" spans="1:4" ht="26.25">
      <c r="A11" s="3" t="s">
        <v>49</v>
      </c>
      <c r="B11" s="15">
        <v>0.1</v>
      </c>
      <c r="C11" s="2">
        <f>B11*C10</f>
        <v>1454.8366800000001</v>
      </c>
      <c r="D11" s="2"/>
    </row>
    <row r="12" spans="1:4" ht="12.75">
      <c r="A12" t="s">
        <v>1</v>
      </c>
      <c r="B12" s="13"/>
      <c r="C12" s="2">
        <f>C10-C11</f>
        <v>13093.53012</v>
      </c>
      <c r="D12" s="2"/>
    </row>
    <row r="13" spans="1:4" ht="30.75">
      <c r="A13" s="21" t="s">
        <v>53</v>
      </c>
      <c r="B13" s="16"/>
      <c r="C13" s="2"/>
      <c r="D13" s="2"/>
    </row>
    <row r="14" spans="1:4" ht="12.75">
      <c r="A14" t="s">
        <v>2</v>
      </c>
      <c r="B14" s="13"/>
      <c r="C14" s="2">
        <f>0.5*C12</f>
        <v>6546.76506</v>
      </c>
      <c r="D14" s="2"/>
    </row>
    <row r="15" spans="1:4" ht="26.25">
      <c r="A15" s="3" t="s">
        <v>56</v>
      </c>
      <c r="B15" s="16">
        <v>1.5</v>
      </c>
      <c r="C15" s="2">
        <f>350*B15</f>
        <v>525</v>
      </c>
      <c r="D15" s="2"/>
    </row>
    <row r="16" spans="1:4" ht="12.75">
      <c r="A16" t="s">
        <v>44</v>
      </c>
      <c r="B16" s="13"/>
      <c r="C16" s="2">
        <v>250</v>
      </c>
      <c r="D16" s="2"/>
    </row>
    <row r="17" spans="1:4" ht="12.75">
      <c r="A17" s="23" t="s">
        <v>84</v>
      </c>
      <c r="B17" s="13"/>
      <c r="C17" s="49">
        <f>C58</f>
        <v>2982</v>
      </c>
      <c r="D17" s="2"/>
    </row>
    <row r="18" spans="1:4" ht="12.75">
      <c r="A18" t="s">
        <v>4</v>
      </c>
      <c r="B18" s="13"/>
      <c r="C18" s="2">
        <f>C14+C15+C16+C17</f>
        <v>10303.76506</v>
      </c>
      <c r="D18" s="2"/>
    </row>
    <row r="19" spans="1:4" ht="27">
      <c r="A19" s="3" t="s">
        <v>55</v>
      </c>
      <c r="B19" s="24">
        <v>1000</v>
      </c>
      <c r="C19" s="22">
        <f>C18/B19</f>
        <v>10.30376506</v>
      </c>
      <c r="D19" s="2"/>
    </row>
    <row r="20" spans="1:4" ht="30.75">
      <c r="A20" s="21" t="s">
        <v>54</v>
      </c>
      <c r="B20" s="16"/>
      <c r="C20" s="2"/>
      <c r="D20" s="2"/>
    </row>
    <row r="21" spans="1:4" ht="12.75">
      <c r="A21" t="s">
        <v>2</v>
      </c>
      <c r="B21" s="13"/>
      <c r="C21" s="2">
        <f>0.5*C12</f>
        <v>6546.76506</v>
      </c>
      <c r="D21" s="2"/>
    </row>
    <row r="22" spans="1:4" ht="12.75">
      <c r="A22" s="23" t="s">
        <v>85</v>
      </c>
      <c r="B22" s="13"/>
      <c r="C22" s="45">
        <f>D58</f>
        <v>12077</v>
      </c>
      <c r="D22" s="2"/>
    </row>
    <row r="23" spans="1:4" ht="12.75">
      <c r="A23" t="s">
        <v>4</v>
      </c>
      <c r="B23" s="13"/>
      <c r="C23" s="2">
        <f>C21+C22</f>
        <v>18623.765059999998</v>
      </c>
      <c r="D23" s="2"/>
    </row>
    <row r="24" spans="1:4" ht="27">
      <c r="A24" s="3" t="s">
        <v>50</v>
      </c>
      <c r="B24" s="24">
        <v>80</v>
      </c>
      <c r="C24" s="22">
        <f>C23/B24</f>
        <v>232.79706324999998</v>
      </c>
      <c r="D24" s="2"/>
    </row>
    <row r="25" spans="1:4" ht="12.75">
      <c r="A25" s="3"/>
      <c r="B25" s="14"/>
      <c r="C25" s="2"/>
      <c r="D25" s="2"/>
    </row>
    <row r="26" spans="1:4" ht="12.75">
      <c r="A26" t="s">
        <v>5</v>
      </c>
      <c r="B26" s="13"/>
      <c r="C26" s="2"/>
      <c r="D26" s="2"/>
    </row>
    <row r="27" spans="2:4" ht="12.75">
      <c r="B27" s="13"/>
      <c r="C27" s="2"/>
      <c r="D27" s="2"/>
    </row>
    <row r="28" spans="1:4" ht="39">
      <c r="A28" s="3" t="s">
        <v>60</v>
      </c>
      <c r="B28" s="16"/>
      <c r="C28" s="2"/>
      <c r="D28" s="2"/>
    </row>
    <row r="29" spans="1:4" ht="26.25">
      <c r="A29" s="3" t="s">
        <v>45</v>
      </c>
      <c r="B29" s="16"/>
      <c r="C29" s="2"/>
      <c r="D29" s="2"/>
    </row>
    <row r="30" spans="1:4" ht="92.25">
      <c r="A30" s="4" t="s">
        <v>46</v>
      </c>
      <c r="B30" s="16"/>
      <c r="C30" s="2"/>
      <c r="D30" s="2"/>
    </row>
    <row r="31" spans="2:4" ht="12.75">
      <c r="B31" s="13"/>
      <c r="C31" s="2"/>
      <c r="D31" s="2"/>
    </row>
    <row r="32" spans="2:4" ht="13.5" thickBot="1">
      <c r="B32" s="13"/>
      <c r="C32" s="2" t="s">
        <v>7</v>
      </c>
      <c r="D32" s="2" t="s">
        <v>8</v>
      </c>
    </row>
    <row r="33" spans="1:4" ht="12.75">
      <c r="A33" t="s">
        <v>39</v>
      </c>
      <c r="B33" s="13"/>
      <c r="C33" s="55"/>
      <c r="D33" s="56"/>
    </row>
    <row r="34" spans="1:4" ht="12.75">
      <c r="A34" s="61" t="s">
        <v>9</v>
      </c>
      <c r="B34" s="13"/>
      <c r="C34" s="47"/>
      <c r="D34" s="48"/>
    </row>
    <row r="35" spans="1:4" ht="12.75">
      <c r="A35" t="s">
        <v>40</v>
      </c>
      <c r="B35" s="13"/>
      <c r="C35" s="47"/>
      <c r="D35" s="48">
        <v>650</v>
      </c>
    </row>
    <row r="36" spans="1:4" ht="12.75">
      <c r="A36" t="s">
        <v>10</v>
      </c>
      <c r="B36" s="13"/>
      <c r="C36" s="47">
        <v>450</v>
      </c>
      <c r="D36" s="48">
        <v>300</v>
      </c>
    </row>
    <row r="37" spans="1:4" ht="12.75">
      <c r="A37" s="40" t="s">
        <v>117</v>
      </c>
      <c r="B37" s="2"/>
      <c r="C37" s="47"/>
      <c r="D37" s="67">
        <v>536</v>
      </c>
    </row>
    <row r="38" spans="1:4" ht="12.75">
      <c r="A38" t="s">
        <v>104</v>
      </c>
      <c r="B38" s="2"/>
      <c r="C38" s="47"/>
      <c r="D38" s="67">
        <v>275</v>
      </c>
    </row>
    <row r="39" spans="1:4" ht="12.75">
      <c r="A39" s="23" t="s">
        <v>137</v>
      </c>
      <c r="B39" s="2"/>
      <c r="C39" s="47"/>
      <c r="D39" s="67">
        <v>280</v>
      </c>
    </row>
    <row r="40" spans="1:4" ht="12.75">
      <c r="A40" s="23" t="s">
        <v>41</v>
      </c>
      <c r="B40" s="13"/>
      <c r="C40" s="47"/>
      <c r="D40" s="48">
        <v>1500</v>
      </c>
    </row>
    <row r="41" spans="1:4" ht="12.75">
      <c r="A41" s="23" t="s">
        <v>141</v>
      </c>
      <c r="B41" s="13"/>
      <c r="C41" s="47"/>
      <c r="D41" s="48">
        <v>976</v>
      </c>
    </row>
    <row r="42" spans="1:4" ht="12.75">
      <c r="A42" s="61" t="s">
        <v>11</v>
      </c>
      <c r="B42" s="13"/>
      <c r="C42" s="47"/>
      <c r="D42" s="48"/>
    </row>
    <row r="43" spans="1:4" ht="12.75">
      <c r="A43" t="s">
        <v>105</v>
      </c>
      <c r="B43"/>
      <c r="C43" s="51"/>
      <c r="D43" s="67">
        <v>300</v>
      </c>
    </row>
    <row r="44" spans="1:4" ht="12.75">
      <c r="A44" s="23" t="s">
        <v>111</v>
      </c>
      <c r="B44" s="13"/>
      <c r="C44" s="51">
        <v>62</v>
      </c>
      <c r="D44" s="67"/>
    </row>
    <row r="45" spans="1:4" ht="12.75">
      <c r="A45" s="23" t="s">
        <v>26</v>
      </c>
      <c r="B45" s="13"/>
      <c r="C45" s="51">
        <v>40</v>
      </c>
      <c r="D45" s="67"/>
    </row>
    <row r="46" spans="1:4" ht="12.75">
      <c r="A46" t="s">
        <v>12</v>
      </c>
      <c r="B46" s="2"/>
      <c r="C46" s="51">
        <v>260</v>
      </c>
      <c r="D46" s="67"/>
    </row>
    <row r="47" spans="1:4" ht="12.75">
      <c r="A47" t="s">
        <v>13</v>
      </c>
      <c r="B47" s="2"/>
      <c r="C47" s="51">
        <v>130</v>
      </c>
      <c r="D47" s="67"/>
    </row>
    <row r="48" spans="1:4" ht="12.75">
      <c r="A48" s="23" t="s">
        <v>149</v>
      </c>
      <c r="B48" s="2"/>
      <c r="C48" s="51">
        <v>90</v>
      </c>
      <c r="D48" s="67">
        <v>90</v>
      </c>
    </row>
    <row r="49" spans="1:4" ht="12.75">
      <c r="A49" s="23" t="s">
        <v>139</v>
      </c>
      <c r="B49" s="13"/>
      <c r="C49" s="51"/>
      <c r="D49" s="67">
        <v>120</v>
      </c>
    </row>
    <row r="50" spans="1:4" ht="12.75">
      <c r="A50" s="23" t="s">
        <v>15</v>
      </c>
      <c r="B50" s="2"/>
      <c r="C50" s="51">
        <v>350</v>
      </c>
      <c r="D50" s="67">
        <v>550</v>
      </c>
    </row>
    <row r="51" spans="1:4" ht="12.75">
      <c r="A51" s="23" t="s">
        <v>140</v>
      </c>
      <c r="B51" s="2"/>
      <c r="C51" s="51"/>
      <c r="D51" s="67">
        <v>100</v>
      </c>
    </row>
    <row r="52" spans="1:4" ht="12.75">
      <c r="A52" s="23" t="s">
        <v>128</v>
      </c>
      <c r="B52" s="13"/>
      <c r="C52" s="51"/>
      <c r="D52" s="52">
        <v>400</v>
      </c>
    </row>
    <row r="53" spans="1:4" ht="12.75">
      <c r="A53" s="23" t="s">
        <v>142</v>
      </c>
      <c r="B53" s="13"/>
      <c r="C53" s="47"/>
      <c r="D53" s="48">
        <v>1800</v>
      </c>
    </row>
    <row r="54" spans="1:4" ht="12.75">
      <c r="A54" t="s">
        <v>42</v>
      </c>
      <c r="B54" s="13"/>
      <c r="C54" s="47"/>
      <c r="D54" s="48">
        <v>2600</v>
      </c>
    </row>
    <row r="55" spans="1:4" ht="12.75">
      <c r="A55" t="s">
        <v>16</v>
      </c>
      <c r="B55" s="13"/>
      <c r="C55" s="47">
        <v>1600</v>
      </c>
      <c r="D55" s="48">
        <v>1600</v>
      </c>
    </row>
    <row r="56" spans="1:4" ht="12.75">
      <c r="A56" t="s">
        <v>17</v>
      </c>
      <c r="B56" s="13"/>
      <c r="C56" s="47"/>
      <c r="D56" s="48"/>
    </row>
    <row r="57" spans="1:4" ht="13.5" thickBot="1">
      <c r="A57" t="s">
        <v>43</v>
      </c>
      <c r="B57" s="13"/>
      <c r="C57" s="57"/>
      <c r="D57" s="59"/>
    </row>
    <row r="58" spans="1:4" ht="12.75">
      <c r="A58" t="s">
        <v>22</v>
      </c>
      <c r="B58" s="13"/>
      <c r="C58" s="49">
        <f>SUM(C35:C55)</f>
        <v>2982</v>
      </c>
      <c r="D58" s="45">
        <f>SUM(D35:D55)</f>
        <v>12077</v>
      </c>
    </row>
    <row r="59" spans="3:4" ht="12.75">
      <c r="C59" s="23"/>
      <c r="D59" s="23"/>
    </row>
  </sheetData>
  <sheetProtection/>
  <printOptions/>
  <pageMargins left="0.4375" right="0.24791666666666667" top="0.984251968503937" bottom="0.984251968503937" header="0.5118110236220472" footer="0.5118110236220472"/>
  <pageSetup horizontalDpi="600" verticalDpi="600" orientation="portrait" paperSize="9" scale="70" r:id="rId1"/>
</worksheet>
</file>

<file path=xl/worksheets/sheet15.xml><?xml version="1.0" encoding="utf-8"?>
<worksheet xmlns="http://schemas.openxmlformats.org/spreadsheetml/2006/main" xmlns:r="http://schemas.openxmlformats.org/officeDocument/2006/relationships">
  <sheetPr>
    <tabColor rgb="FF0070C0"/>
  </sheetPr>
  <dimension ref="A1:E52"/>
  <sheetViews>
    <sheetView zoomScale="112" zoomScaleNormal="112" zoomScalePageLayoutView="0" workbookViewId="0" topLeftCell="A4">
      <selection activeCell="B20" sqref="B20"/>
    </sheetView>
  </sheetViews>
  <sheetFormatPr defaultColWidth="11.421875" defaultRowHeight="12.75"/>
  <cols>
    <col min="1" max="1" width="85.421875" style="0" customWidth="1"/>
    <col min="2" max="2" width="8.8515625" style="0" customWidth="1"/>
    <col min="3" max="3" width="15.421875" style="0" customWidth="1"/>
    <col min="4" max="4" width="14.140625" style="0" bestFit="1" customWidth="1"/>
  </cols>
  <sheetData>
    <row r="1" ht="12.75">
      <c r="B1" s="17"/>
    </row>
    <row r="2" ht="12.75">
      <c r="B2" s="17"/>
    </row>
    <row r="3" spans="1:2" ht="15">
      <c r="A3" s="20" t="s">
        <v>210</v>
      </c>
      <c r="B3" s="17"/>
    </row>
    <row r="4" ht="12.75">
      <c r="B4" s="17"/>
    </row>
    <row r="5" spans="1:4" ht="12.75">
      <c r="A5" s="23" t="s">
        <v>190</v>
      </c>
      <c r="B5" s="13"/>
      <c r="C5" s="2">
        <v>124352.32</v>
      </c>
      <c r="D5" s="2"/>
    </row>
    <row r="6" spans="1:4" ht="12.75">
      <c r="A6" t="s">
        <v>64</v>
      </c>
      <c r="B6" s="13"/>
      <c r="C6" s="2"/>
      <c r="D6" s="2"/>
    </row>
    <row r="7" spans="1:4" ht="12.75">
      <c r="A7" t="s">
        <v>65</v>
      </c>
      <c r="B7" s="13"/>
      <c r="C7" s="2"/>
      <c r="D7" s="2"/>
    </row>
    <row r="8" spans="1:4" ht="13.5" thickBot="1">
      <c r="A8" t="s">
        <v>66</v>
      </c>
      <c r="B8" s="13"/>
      <c r="C8" s="10">
        <v>33600</v>
      </c>
      <c r="D8" s="2"/>
    </row>
    <row r="9" spans="2:4" ht="15">
      <c r="B9" s="13"/>
      <c r="C9" s="22">
        <f>C5-C8</f>
        <v>90752.32</v>
      </c>
      <c r="D9" s="2"/>
    </row>
    <row r="10" spans="1:4" ht="26.25">
      <c r="A10" s="3" t="s">
        <v>52</v>
      </c>
      <c r="B10" s="14">
        <v>25</v>
      </c>
      <c r="C10" s="2">
        <f>C9/B10</f>
        <v>3630.0928000000004</v>
      </c>
      <c r="D10" s="2"/>
    </row>
    <row r="11" spans="1:4" ht="26.25">
      <c r="A11" s="3" t="s">
        <v>49</v>
      </c>
      <c r="B11" s="15">
        <v>0.1</v>
      </c>
      <c r="C11" s="2">
        <f>B11*C10</f>
        <v>363.00928000000005</v>
      </c>
      <c r="D11" s="2"/>
    </row>
    <row r="12" spans="1:4" ht="12.75">
      <c r="A12" t="s">
        <v>1</v>
      </c>
      <c r="B12" s="13"/>
      <c r="C12" s="2">
        <f>C10-C11</f>
        <v>3267.08352</v>
      </c>
      <c r="D12" s="2"/>
    </row>
    <row r="13" spans="1:4" ht="30.75">
      <c r="A13" s="21" t="s">
        <v>53</v>
      </c>
      <c r="B13" s="16"/>
      <c r="C13" s="2"/>
      <c r="D13" s="2"/>
    </row>
    <row r="14" spans="1:4" ht="12.75">
      <c r="A14" t="s">
        <v>2</v>
      </c>
      <c r="B14" s="13"/>
      <c r="C14" s="2">
        <f>0.5*C12</f>
        <v>1633.54176</v>
      </c>
      <c r="D14" s="2"/>
    </row>
    <row r="15" spans="1:5" ht="26.25">
      <c r="A15" s="3" t="s">
        <v>56</v>
      </c>
      <c r="B15" s="16">
        <v>1.5</v>
      </c>
      <c r="C15" s="19">
        <f>350*B15</f>
        <v>525</v>
      </c>
      <c r="D15" s="19"/>
      <c r="E15" s="23"/>
    </row>
    <row r="16" spans="1:5" ht="12.75">
      <c r="A16" t="s">
        <v>44</v>
      </c>
      <c r="B16" s="13"/>
      <c r="C16" s="19">
        <v>250</v>
      </c>
      <c r="D16" s="19"/>
      <c r="E16" s="23"/>
    </row>
    <row r="17" spans="1:5" ht="12.75">
      <c r="A17" s="23" t="s">
        <v>135</v>
      </c>
      <c r="B17" s="13"/>
      <c r="C17" s="49">
        <f>C50</f>
        <v>1988</v>
      </c>
      <c r="D17" s="19"/>
      <c r="E17" s="23"/>
    </row>
    <row r="18" spans="1:5" ht="12.75">
      <c r="A18" t="s">
        <v>4</v>
      </c>
      <c r="B18" s="13"/>
      <c r="C18" s="19">
        <f>C14+C15+C16+C17</f>
        <v>4396.54176</v>
      </c>
      <c r="D18" s="19"/>
      <c r="E18" s="23"/>
    </row>
    <row r="19" spans="1:5" ht="27">
      <c r="A19" s="3" t="s">
        <v>55</v>
      </c>
      <c r="B19" s="24">
        <v>1000</v>
      </c>
      <c r="C19" s="22">
        <f>C18/B19</f>
        <v>4.39654176</v>
      </c>
      <c r="D19" s="19"/>
      <c r="E19" s="23"/>
    </row>
    <row r="20" spans="1:5" ht="30.75">
      <c r="A20" s="21" t="s">
        <v>54</v>
      </c>
      <c r="B20" s="16"/>
      <c r="C20" s="19"/>
      <c r="D20" s="19"/>
      <c r="E20" s="23"/>
    </row>
    <row r="21" spans="1:5" ht="12.75">
      <c r="A21" t="s">
        <v>2</v>
      </c>
      <c r="B21" s="13"/>
      <c r="C21" s="19">
        <f>0.5*C12</f>
        <v>1633.54176</v>
      </c>
      <c r="D21" s="19"/>
      <c r="E21" s="23"/>
    </row>
    <row r="22" spans="1:5" ht="12.75">
      <c r="A22" s="23" t="s">
        <v>136</v>
      </c>
      <c r="B22" s="13"/>
      <c r="C22" s="45">
        <f>D50</f>
        <v>2230</v>
      </c>
      <c r="D22" s="19"/>
      <c r="E22" s="23"/>
    </row>
    <row r="23" spans="1:5" ht="12.75">
      <c r="A23" t="s">
        <v>4</v>
      </c>
      <c r="B23" s="13"/>
      <c r="C23" s="19">
        <f>C21+C22</f>
        <v>3863.54176</v>
      </c>
      <c r="D23" s="19"/>
      <c r="E23" s="23"/>
    </row>
    <row r="24" spans="1:5" ht="27">
      <c r="A24" s="3" t="s">
        <v>50</v>
      </c>
      <c r="B24" s="24">
        <v>80</v>
      </c>
      <c r="C24" s="22">
        <f>C23/B24</f>
        <v>48.294272</v>
      </c>
      <c r="D24" s="19"/>
      <c r="E24" s="23"/>
    </row>
    <row r="25" spans="1:5" ht="12.75">
      <c r="A25" s="3"/>
      <c r="B25" s="14"/>
      <c r="C25" s="19"/>
      <c r="D25" s="19"/>
      <c r="E25" s="23"/>
    </row>
    <row r="26" spans="1:4" ht="12.75">
      <c r="A26" t="s">
        <v>5</v>
      </c>
      <c r="B26" s="13"/>
      <c r="C26" s="2"/>
      <c r="D26" s="2"/>
    </row>
    <row r="27" spans="2:4" ht="12.75">
      <c r="B27" s="13"/>
      <c r="C27" s="2"/>
      <c r="D27" s="2"/>
    </row>
    <row r="28" spans="1:4" ht="39">
      <c r="A28" s="3" t="s">
        <v>60</v>
      </c>
      <c r="B28" s="16"/>
      <c r="C28" s="2"/>
      <c r="D28" s="2"/>
    </row>
    <row r="29" spans="1:4" ht="26.25">
      <c r="A29" s="3" t="s">
        <v>45</v>
      </c>
      <c r="B29" s="16"/>
      <c r="C29" s="2"/>
      <c r="D29" s="2"/>
    </row>
    <row r="30" spans="1:4" ht="92.25">
      <c r="A30" s="4" t="s">
        <v>46</v>
      </c>
      <c r="B30" s="16"/>
      <c r="C30" s="2"/>
      <c r="D30" s="2"/>
    </row>
    <row r="31" spans="2:4" ht="12.75">
      <c r="B31" s="13"/>
      <c r="C31" s="2"/>
      <c r="D31" s="2"/>
    </row>
    <row r="32" spans="2:4" ht="13.5" thickBot="1">
      <c r="B32" s="13"/>
      <c r="C32" s="2" t="s">
        <v>7</v>
      </c>
      <c r="D32" s="2" t="s">
        <v>8</v>
      </c>
    </row>
    <row r="33" spans="1:4" ht="12.75">
      <c r="A33" s="23" t="s">
        <v>134</v>
      </c>
      <c r="B33" s="13"/>
      <c r="C33" s="55"/>
      <c r="D33" s="56"/>
    </row>
    <row r="34" spans="1:4" ht="12.75">
      <c r="A34" s="61" t="s">
        <v>9</v>
      </c>
      <c r="B34" s="13"/>
      <c r="C34" s="47"/>
      <c r="D34" s="48"/>
    </row>
    <row r="35" spans="1:4" ht="12.75">
      <c r="A35" s="23" t="s">
        <v>101</v>
      </c>
      <c r="B35" s="13"/>
      <c r="C35" s="47"/>
      <c r="D35" s="48">
        <v>50</v>
      </c>
    </row>
    <row r="36" spans="1:4" ht="12.75">
      <c r="A36" s="23" t="s">
        <v>98</v>
      </c>
      <c r="B36" s="13"/>
      <c r="C36" s="47">
        <v>400</v>
      </c>
      <c r="D36" s="48">
        <v>250</v>
      </c>
    </row>
    <row r="37" spans="1:5" ht="12.75">
      <c r="A37" s="61" t="s">
        <v>11</v>
      </c>
      <c r="B37" s="2"/>
      <c r="C37" s="47"/>
      <c r="D37" s="67"/>
      <c r="E37" s="38"/>
    </row>
    <row r="38" spans="1:4" ht="12.75">
      <c r="A38" s="23" t="s">
        <v>100</v>
      </c>
      <c r="B38" s="13"/>
      <c r="C38" s="47">
        <v>48</v>
      </c>
      <c r="D38" s="67"/>
    </row>
    <row r="39" spans="1:5" ht="12.75">
      <c r="A39" t="s">
        <v>12</v>
      </c>
      <c r="B39" s="2"/>
      <c r="C39" s="47">
        <v>120</v>
      </c>
      <c r="D39" s="67"/>
      <c r="E39" s="38"/>
    </row>
    <row r="40" spans="1:5" ht="12.75">
      <c r="A40" t="s">
        <v>13</v>
      </c>
      <c r="B40" s="2"/>
      <c r="C40" s="47">
        <v>80</v>
      </c>
      <c r="D40" s="67"/>
      <c r="E40" s="38"/>
    </row>
    <row r="41" spans="1:5" ht="12.75">
      <c r="A41" t="s">
        <v>14</v>
      </c>
      <c r="B41" s="2"/>
      <c r="C41" s="47">
        <v>40</v>
      </c>
      <c r="D41" s="67">
        <v>40</v>
      </c>
      <c r="E41" s="38"/>
    </row>
    <row r="42" spans="1:4" ht="12.75">
      <c r="A42" t="s">
        <v>89</v>
      </c>
      <c r="B42" s="13"/>
      <c r="C42" s="51"/>
      <c r="D42" s="52">
        <v>50</v>
      </c>
    </row>
    <row r="43" spans="1:4" ht="12.75">
      <c r="A43" t="s">
        <v>124</v>
      </c>
      <c r="B43" s="13"/>
      <c r="C43" s="51"/>
      <c r="D43" s="52">
        <v>300</v>
      </c>
    </row>
    <row r="44" spans="1:4" ht="12.75">
      <c r="A44" t="s">
        <v>15</v>
      </c>
      <c r="B44" s="13"/>
      <c r="C44" s="51">
        <v>300</v>
      </c>
      <c r="D44" s="52">
        <v>100</v>
      </c>
    </row>
    <row r="45" spans="1:4" ht="12.75">
      <c r="A45" s="23" t="s">
        <v>109</v>
      </c>
      <c r="B45" s="13"/>
      <c r="C45" s="51"/>
      <c r="D45" s="52">
        <v>60</v>
      </c>
    </row>
    <row r="46" spans="1:4" ht="12.75">
      <c r="A46" s="80" t="s">
        <v>128</v>
      </c>
      <c r="B46" s="13"/>
      <c r="C46" s="51"/>
      <c r="D46" s="52">
        <v>380</v>
      </c>
    </row>
    <row r="47" spans="1:4" ht="12.75">
      <c r="A47" t="s">
        <v>16</v>
      </c>
      <c r="B47" s="13"/>
      <c r="C47" s="51">
        <v>1000</v>
      </c>
      <c r="D47" s="52">
        <v>1000</v>
      </c>
    </row>
    <row r="48" spans="1:4" ht="12.75">
      <c r="A48" t="s">
        <v>17</v>
      </c>
      <c r="B48" s="13"/>
      <c r="C48" s="47"/>
      <c r="D48" s="48"/>
    </row>
    <row r="49" spans="1:4" ht="13.5" thickBot="1">
      <c r="A49" t="s">
        <v>29</v>
      </c>
      <c r="B49" s="13"/>
      <c r="C49" s="30"/>
      <c r="D49" s="31"/>
    </row>
    <row r="50" spans="1:4" ht="12.75">
      <c r="A50" t="s">
        <v>22</v>
      </c>
      <c r="B50" s="13"/>
      <c r="C50" s="49">
        <f>SUM(C35:C47)</f>
        <v>1988</v>
      </c>
      <c r="D50" s="45">
        <f>SUM(D35:D47)</f>
        <v>2230</v>
      </c>
    </row>
    <row r="51" ht="12.75">
      <c r="B51" s="17"/>
    </row>
    <row r="52" ht="12.75">
      <c r="B52" s="17"/>
    </row>
  </sheetData>
  <sheetProtection/>
  <printOptions/>
  <pageMargins left="0.4375" right="0.24791666666666667" top="0.984251969" bottom="0.984251969" header="0.4921259845" footer="0.4921259845"/>
  <pageSetup horizontalDpi="600" verticalDpi="600" orientation="portrait" paperSize="9" scale="70" r:id="rId1"/>
</worksheet>
</file>

<file path=xl/worksheets/sheet16.xml><?xml version="1.0" encoding="utf-8"?>
<worksheet xmlns="http://schemas.openxmlformats.org/spreadsheetml/2006/main" xmlns:r="http://schemas.openxmlformats.org/officeDocument/2006/relationships">
  <sheetPr>
    <tabColor rgb="FF0070C0"/>
  </sheetPr>
  <dimension ref="A1:E56"/>
  <sheetViews>
    <sheetView zoomScale="140" zoomScaleNormal="140" zoomScalePageLayoutView="0" workbookViewId="0" topLeftCell="A28">
      <selection activeCell="B20" sqref="B20"/>
    </sheetView>
  </sheetViews>
  <sheetFormatPr defaultColWidth="11.421875" defaultRowHeight="12.75"/>
  <cols>
    <col min="1" max="1" width="58.140625" style="0" customWidth="1"/>
    <col min="2" max="2" width="8.8515625" style="0" customWidth="1"/>
    <col min="3" max="3" width="15.421875" style="0" customWidth="1"/>
    <col min="4" max="4" width="14.140625" style="0" bestFit="1" customWidth="1"/>
  </cols>
  <sheetData>
    <row r="1" ht="12.75">
      <c r="B1" s="17"/>
    </row>
    <row r="2" ht="12.75">
      <c r="B2" s="17"/>
    </row>
    <row r="3" spans="1:2" ht="15">
      <c r="A3" s="20" t="s">
        <v>130</v>
      </c>
      <c r="B3" s="17"/>
    </row>
    <row r="4" ht="13.5" thickBot="1">
      <c r="B4" s="17"/>
    </row>
    <row r="5" spans="1:4" ht="13.5" thickBot="1">
      <c r="A5" s="81" t="s">
        <v>208</v>
      </c>
      <c r="B5" s="13"/>
      <c r="C5" s="75">
        <v>265000</v>
      </c>
      <c r="D5" s="2"/>
    </row>
    <row r="6" spans="1:4" ht="12.75">
      <c r="A6" t="s">
        <v>64</v>
      </c>
      <c r="B6" s="13"/>
      <c r="C6" s="2"/>
      <c r="D6" s="2"/>
    </row>
    <row r="7" spans="1:4" ht="12.75">
      <c r="A7" s="23" t="s">
        <v>65</v>
      </c>
      <c r="B7" s="13"/>
      <c r="C7" s="2"/>
      <c r="D7" s="2"/>
    </row>
    <row r="8" spans="1:4" ht="13.5" thickBot="1">
      <c r="A8" t="s">
        <v>66</v>
      </c>
      <c r="B8" s="13"/>
      <c r="C8" s="10">
        <v>33600</v>
      </c>
      <c r="D8" s="2"/>
    </row>
    <row r="9" spans="2:4" ht="15">
      <c r="B9" s="13"/>
      <c r="C9" s="22">
        <f>C5-C8</f>
        <v>231400</v>
      </c>
      <c r="D9" s="2"/>
    </row>
    <row r="10" spans="1:4" ht="26.25">
      <c r="A10" s="3" t="s">
        <v>52</v>
      </c>
      <c r="B10" s="14">
        <v>25</v>
      </c>
      <c r="C10" s="2">
        <f>C9/B10</f>
        <v>9256</v>
      </c>
      <c r="D10" s="2"/>
    </row>
    <row r="11" spans="1:4" ht="26.25">
      <c r="A11" s="3" t="s">
        <v>49</v>
      </c>
      <c r="B11" s="15">
        <v>0.1</v>
      </c>
      <c r="C11" s="2">
        <f>B11*C10</f>
        <v>925.6</v>
      </c>
      <c r="D11" s="2"/>
    </row>
    <row r="12" spans="1:4" ht="12.75">
      <c r="A12" t="s">
        <v>1</v>
      </c>
      <c r="B12" s="13"/>
      <c r="C12" s="2">
        <f>C10-C11</f>
        <v>8330.4</v>
      </c>
      <c r="D12" s="2"/>
    </row>
    <row r="13" spans="1:4" ht="30.75">
      <c r="A13" s="21" t="s">
        <v>53</v>
      </c>
      <c r="B13" s="16"/>
      <c r="C13" s="2"/>
      <c r="D13" s="2"/>
    </row>
    <row r="14" spans="1:4" ht="12.75">
      <c r="A14" t="s">
        <v>2</v>
      </c>
      <c r="B14" s="13"/>
      <c r="C14" s="2">
        <f>0.5*C12</f>
        <v>4165.2</v>
      </c>
      <c r="D14" s="2"/>
    </row>
    <row r="15" spans="1:5" ht="26.25">
      <c r="A15" s="3" t="s">
        <v>56</v>
      </c>
      <c r="B15" s="16">
        <v>1.5</v>
      </c>
      <c r="C15" s="19">
        <f>350*B15</f>
        <v>525</v>
      </c>
      <c r="D15" s="19"/>
      <c r="E15" s="23"/>
    </row>
    <row r="16" spans="1:5" ht="12.75">
      <c r="A16" t="s">
        <v>44</v>
      </c>
      <c r="B16" s="13"/>
      <c r="C16" s="19">
        <v>250</v>
      </c>
      <c r="D16" s="19"/>
      <c r="E16" s="23"/>
    </row>
    <row r="17" spans="1:5" ht="12.75">
      <c r="A17" s="23" t="s">
        <v>133</v>
      </c>
      <c r="B17" s="13"/>
      <c r="C17" s="49">
        <f>C54</f>
        <v>2432</v>
      </c>
      <c r="D17" s="19"/>
      <c r="E17" s="23"/>
    </row>
    <row r="18" spans="1:5" ht="12.75">
      <c r="A18" t="s">
        <v>4</v>
      </c>
      <c r="B18" s="13"/>
      <c r="C18" s="19">
        <f>C14+C15+C16+C17</f>
        <v>7372.2</v>
      </c>
      <c r="D18" s="19"/>
      <c r="E18" s="23"/>
    </row>
    <row r="19" spans="1:5" ht="27">
      <c r="A19" s="3" t="s">
        <v>55</v>
      </c>
      <c r="B19" s="24">
        <v>1000</v>
      </c>
      <c r="C19" s="22">
        <f>C18/B19</f>
        <v>7.372199999999999</v>
      </c>
      <c r="D19" s="19"/>
      <c r="E19" s="23"/>
    </row>
    <row r="20" spans="1:5" ht="30.75">
      <c r="A20" s="21" t="s">
        <v>54</v>
      </c>
      <c r="B20" s="16"/>
      <c r="C20" s="19"/>
      <c r="D20" s="19"/>
      <c r="E20" s="23"/>
    </row>
    <row r="21" spans="1:5" ht="12.75">
      <c r="A21" t="s">
        <v>2</v>
      </c>
      <c r="B21" s="13"/>
      <c r="C21" s="19">
        <f>0.5*C12</f>
        <v>4165.2</v>
      </c>
      <c r="D21" s="19"/>
      <c r="E21" s="23"/>
    </row>
    <row r="22" spans="1:5" ht="12.75">
      <c r="A22" s="23" t="s">
        <v>132</v>
      </c>
      <c r="B22" s="13"/>
      <c r="C22" s="45">
        <f>D54</f>
        <v>4040</v>
      </c>
      <c r="D22" s="19"/>
      <c r="E22" s="23"/>
    </row>
    <row r="23" spans="1:5" ht="12.75">
      <c r="A23" t="s">
        <v>4</v>
      </c>
      <c r="B23" s="13"/>
      <c r="C23" s="19">
        <f>C21+C22</f>
        <v>8205.2</v>
      </c>
      <c r="D23" s="19"/>
      <c r="E23" s="23"/>
    </row>
    <row r="24" spans="1:5" ht="27">
      <c r="A24" s="3" t="s">
        <v>50</v>
      </c>
      <c r="B24" s="24">
        <v>80</v>
      </c>
      <c r="C24" s="22">
        <f>C23/B24</f>
        <v>102.56500000000001</v>
      </c>
      <c r="D24" s="19"/>
      <c r="E24" s="23"/>
    </row>
    <row r="25" spans="1:5" ht="12.75">
      <c r="A25" s="3"/>
      <c r="B25" s="14"/>
      <c r="C25" s="19"/>
      <c r="D25" s="19"/>
      <c r="E25" s="23"/>
    </row>
    <row r="26" spans="1:4" ht="12.75">
      <c r="A26" t="s">
        <v>5</v>
      </c>
      <c r="B26" s="13"/>
      <c r="C26" s="2"/>
      <c r="D26" s="2"/>
    </row>
    <row r="27" spans="2:4" ht="12.75">
      <c r="B27" s="13"/>
      <c r="C27" s="2"/>
      <c r="D27" s="2"/>
    </row>
    <row r="28" spans="1:4" ht="39">
      <c r="A28" s="3" t="s">
        <v>60</v>
      </c>
      <c r="B28" s="16"/>
      <c r="C28" s="2"/>
      <c r="D28" s="2"/>
    </row>
    <row r="29" spans="1:4" ht="26.25">
      <c r="A29" s="3" t="s">
        <v>45</v>
      </c>
      <c r="B29" s="16"/>
      <c r="C29" s="2"/>
      <c r="D29" s="2"/>
    </row>
    <row r="30" spans="1:4" ht="92.25">
      <c r="A30" s="4" t="s">
        <v>46</v>
      </c>
      <c r="B30" s="16"/>
      <c r="C30" s="2"/>
      <c r="D30" s="2"/>
    </row>
    <row r="31" spans="2:4" ht="12.75">
      <c r="B31" s="13"/>
      <c r="C31" s="2"/>
      <c r="D31" s="2"/>
    </row>
    <row r="32" spans="2:4" ht="13.5" thickBot="1">
      <c r="B32" s="13"/>
      <c r="C32" s="2" t="s">
        <v>7</v>
      </c>
      <c r="D32" s="2" t="s">
        <v>8</v>
      </c>
    </row>
    <row r="33" spans="1:4" ht="12.75">
      <c r="A33" s="23" t="s">
        <v>131</v>
      </c>
      <c r="B33" s="13"/>
      <c r="C33" s="55"/>
      <c r="D33" s="56"/>
    </row>
    <row r="34" spans="1:4" ht="12.75">
      <c r="A34" s="61" t="s">
        <v>9</v>
      </c>
      <c r="B34" s="13"/>
      <c r="C34" s="47"/>
      <c r="D34" s="48"/>
    </row>
    <row r="35" spans="1:4" ht="12.75">
      <c r="A35" s="23" t="s">
        <v>127</v>
      </c>
      <c r="B35" s="2"/>
      <c r="C35" s="47"/>
      <c r="D35" s="67">
        <v>200</v>
      </c>
    </row>
    <row r="36" spans="1:4" ht="12.75">
      <c r="A36" s="23" t="s">
        <v>98</v>
      </c>
      <c r="B36" s="13"/>
      <c r="C36" s="47">
        <v>400</v>
      </c>
      <c r="D36" s="48">
        <v>250</v>
      </c>
    </row>
    <row r="37" spans="1:4" ht="12.75">
      <c r="A37" s="23"/>
      <c r="B37" s="13"/>
      <c r="C37" s="47"/>
      <c r="D37" s="72"/>
    </row>
    <row r="38" spans="1:5" ht="12.75">
      <c r="A38" s="23" t="s">
        <v>125</v>
      </c>
      <c r="B38" s="2"/>
      <c r="C38" s="47"/>
      <c r="D38" s="67">
        <v>1400</v>
      </c>
      <c r="E38" s="38"/>
    </row>
    <row r="39" spans="1:5" ht="12.75">
      <c r="A39" s="61" t="s">
        <v>11</v>
      </c>
      <c r="B39" s="2"/>
      <c r="C39" s="47"/>
      <c r="D39" s="67"/>
      <c r="E39" s="38"/>
    </row>
    <row r="40" spans="1:5" ht="12.75">
      <c r="A40" s="23" t="s">
        <v>111</v>
      </c>
      <c r="B40" s="13"/>
      <c r="C40" s="47">
        <v>62</v>
      </c>
      <c r="D40" s="67"/>
      <c r="E40" s="38"/>
    </row>
    <row r="41" spans="1:5" ht="12.75">
      <c r="A41" s="23" t="s">
        <v>26</v>
      </c>
      <c r="B41" s="13"/>
      <c r="C41" s="47">
        <v>40</v>
      </c>
      <c r="D41" s="67"/>
      <c r="E41" s="38"/>
    </row>
    <row r="42" spans="1:5" ht="12.75">
      <c r="A42" t="s">
        <v>12</v>
      </c>
      <c r="B42" s="2"/>
      <c r="C42" s="47">
        <v>250</v>
      </c>
      <c r="D42" s="67"/>
      <c r="E42" s="38"/>
    </row>
    <row r="43" spans="1:5" ht="12.75">
      <c r="A43" t="s">
        <v>13</v>
      </c>
      <c r="B43" s="2"/>
      <c r="C43" s="47">
        <v>130</v>
      </c>
      <c r="D43" s="67"/>
      <c r="E43" s="38"/>
    </row>
    <row r="44" spans="1:5" ht="12.75">
      <c r="A44" t="s">
        <v>14</v>
      </c>
      <c r="B44" s="2"/>
      <c r="C44" s="47">
        <v>50</v>
      </c>
      <c r="D44" s="67">
        <v>50</v>
      </c>
      <c r="E44" s="38"/>
    </row>
    <row r="45" spans="1:4" ht="12.75">
      <c r="A45" t="s">
        <v>89</v>
      </c>
      <c r="B45" s="13"/>
      <c r="C45" s="51"/>
      <c r="D45" s="52">
        <v>50</v>
      </c>
    </row>
    <row r="46" spans="1:4" ht="12.75">
      <c r="A46" t="s">
        <v>124</v>
      </c>
      <c r="B46" s="13"/>
      <c r="C46" s="51"/>
      <c r="D46" s="52">
        <v>300</v>
      </c>
    </row>
    <row r="47" spans="1:4" ht="12.75">
      <c r="A47" s="23" t="s">
        <v>126</v>
      </c>
      <c r="B47" s="2"/>
      <c r="C47" s="47"/>
      <c r="D47" s="67">
        <v>150</v>
      </c>
    </row>
    <row r="48" spans="1:4" ht="12.75">
      <c r="A48" t="s">
        <v>15</v>
      </c>
      <c r="B48" s="13"/>
      <c r="C48" s="51">
        <v>400</v>
      </c>
      <c r="D48" s="52">
        <v>100</v>
      </c>
    </row>
    <row r="49" spans="1:4" ht="12.75">
      <c r="A49" s="23" t="s">
        <v>109</v>
      </c>
      <c r="B49" s="13"/>
      <c r="C49" s="51"/>
      <c r="D49" s="52">
        <v>60</v>
      </c>
    </row>
    <row r="50" spans="1:4" ht="12.75">
      <c r="A50" s="23" t="s">
        <v>128</v>
      </c>
      <c r="B50" s="13"/>
      <c r="C50" s="51"/>
      <c r="D50" s="52">
        <v>380</v>
      </c>
    </row>
    <row r="51" spans="1:4" ht="12.75">
      <c r="A51" t="s">
        <v>16</v>
      </c>
      <c r="B51" s="13"/>
      <c r="C51" s="51">
        <v>1100</v>
      </c>
      <c r="D51" s="52">
        <v>1100</v>
      </c>
    </row>
    <row r="52" spans="1:4" ht="12.75">
      <c r="A52" t="s">
        <v>17</v>
      </c>
      <c r="B52" s="13"/>
      <c r="C52" s="47"/>
      <c r="D52" s="48"/>
    </row>
    <row r="53" spans="1:4" ht="13.5" thickBot="1">
      <c r="A53" t="s">
        <v>29</v>
      </c>
      <c r="B53" s="13"/>
      <c r="C53" s="30"/>
      <c r="D53" s="31"/>
    </row>
    <row r="54" spans="1:4" ht="12.75">
      <c r="A54" t="s">
        <v>22</v>
      </c>
      <c r="B54" s="13"/>
      <c r="C54" s="49">
        <f>SUM(C35:C51)</f>
        <v>2432</v>
      </c>
      <c r="D54" s="45">
        <f>SUM(D35:D51)</f>
        <v>4040</v>
      </c>
    </row>
    <row r="55" ht="12.75">
      <c r="B55" s="17"/>
    </row>
    <row r="56" ht="12.75">
      <c r="B56" s="17"/>
    </row>
  </sheetData>
  <sheetProtection/>
  <printOptions/>
  <pageMargins left="0.4375" right="0.24791666666666667" top="0.787401575" bottom="0.7874015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rgb="FF33CC33"/>
  </sheetPr>
  <dimension ref="A1:E55"/>
  <sheetViews>
    <sheetView view="pageLayout" zoomScale="130" zoomScaleNormal="120" zoomScalePageLayoutView="130" workbookViewId="0" topLeftCell="A1">
      <selection activeCell="B20" sqref="B20"/>
    </sheetView>
  </sheetViews>
  <sheetFormatPr defaultColWidth="11.421875" defaultRowHeight="12.75"/>
  <cols>
    <col min="1" max="1" width="85.421875" style="0" customWidth="1"/>
    <col min="2" max="2" width="8.8515625" style="0" customWidth="1"/>
    <col min="3" max="3" width="15.421875" style="0" customWidth="1"/>
    <col min="4" max="4" width="14.140625" style="0" bestFit="1" customWidth="1"/>
  </cols>
  <sheetData>
    <row r="1" ht="12.75">
      <c r="B1" s="17"/>
    </row>
    <row r="2" ht="12.75">
      <c r="B2" s="17"/>
    </row>
    <row r="3" spans="1:2" ht="15">
      <c r="A3" s="20" t="s">
        <v>144</v>
      </c>
      <c r="B3" s="17"/>
    </row>
    <row r="4" ht="12.75">
      <c r="B4" s="17"/>
    </row>
    <row r="5" spans="1:4" ht="12.75">
      <c r="A5" s="23" t="s">
        <v>211</v>
      </c>
      <c r="B5" s="13"/>
      <c r="C5" s="2">
        <v>245844.48</v>
      </c>
      <c r="D5" s="2"/>
    </row>
    <row r="6" spans="1:4" ht="12.75">
      <c r="A6" t="s">
        <v>64</v>
      </c>
      <c r="B6" s="13"/>
      <c r="C6" s="2"/>
      <c r="D6" s="2"/>
    </row>
    <row r="7" spans="1:4" ht="12.75">
      <c r="A7" t="s">
        <v>65</v>
      </c>
      <c r="B7" s="13"/>
      <c r="C7" s="2"/>
      <c r="D7" s="2"/>
    </row>
    <row r="8" spans="1:4" ht="13.5" thickBot="1">
      <c r="A8" t="s">
        <v>66</v>
      </c>
      <c r="B8" s="13"/>
      <c r="C8" s="10">
        <v>44000</v>
      </c>
      <c r="D8" s="2"/>
    </row>
    <row r="9" spans="2:4" ht="15">
      <c r="B9" s="13"/>
      <c r="C9" s="22">
        <f>C5-C8</f>
        <v>201844.48</v>
      </c>
      <c r="D9" s="2"/>
    </row>
    <row r="10" spans="1:4" ht="26.25">
      <c r="A10" s="3" t="s">
        <v>52</v>
      </c>
      <c r="B10" s="14">
        <v>25</v>
      </c>
      <c r="C10" s="2">
        <f>C9/B10</f>
        <v>8073.779200000001</v>
      </c>
      <c r="D10" s="2"/>
    </row>
    <row r="11" spans="1:4" ht="26.25">
      <c r="A11" s="3" t="s">
        <v>49</v>
      </c>
      <c r="B11" s="15">
        <v>0.1</v>
      </c>
      <c r="C11" s="2">
        <f>B11*C10</f>
        <v>807.3779200000001</v>
      </c>
      <c r="D11" s="2"/>
    </row>
    <row r="12" spans="1:4" ht="12.75">
      <c r="A12" t="s">
        <v>1</v>
      </c>
      <c r="B12" s="13"/>
      <c r="C12" s="2">
        <f>C10-C11</f>
        <v>7266.401280000001</v>
      </c>
      <c r="D12" s="2"/>
    </row>
    <row r="13" spans="1:4" ht="30.75">
      <c r="A13" s="21" t="s">
        <v>53</v>
      </c>
      <c r="B13" s="16"/>
      <c r="C13" s="2"/>
      <c r="D13" s="2"/>
    </row>
    <row r="14" spans="1:4" ht="12.75">
      <c r="A14" t="s">
        <v>2</v>
      </c>
      <c r="B14" s="13"/>
      <c r="C14" s="2">
        <f>0.5*C12</f>
        <v>3633.2006400000005</v>
      </c>
      <c r="D14" s="2"/>
    </row>
    <row r="15" spans="1:4" ht="26.25">
      <c r="A15" s="3" t="s">
        <v>56</v>
      </c>
      <c r="B15" s="16">
        <v>1.5</v>
      </c>
      <c r="C15" s="2">
        <f>350*B15</f>
        <v>525</v>
      </c>
      <c r="D15" s="2"/>
    </row>
    <row r="16" spans="1:5" ht="12.75">
      <c r="A16" t="s">
        <v>44</v>
      </c>
      <c r="B16" s="13"/>
      <c r="C16" s="87">
        <v>250</v>
      </c>
      <c r="D16" s="87"/>
      <c r="E16" s="80"/>
    </row>
    <row r="17" spans="1:5" ht="12.75">
      <c r="A17" s="23" t="s">
        <v>145</v>
      </c>
      <c r="B17" s="13"/>
      <c r="C17" s="76">
        <f>C54</f>
        <v>1700</v>
      </c>
      <c r="D17" s="87"/>
      <c r="E17" s="80"/>
    </row>
    <row r="18" spans="1:5" ht="12.75">
      <c r="A18" t="s">
        <v>4</v>
      </c>
      <c r="B18" s="13"/>
      <c r="C18" s="87">
        <f>C14+C15+C16+C17</f>
        <v>6108.200640000001</v>
      </c>
      <c r="D18" s="87"/>
      <c r="E18" s="80"/>
    </row>
    <row r="19" spans="1:5" ht="27">
      <c r="A19" s="3" t="s">
        <v>55</v>
      </c>
      <c r="B19" s="24">
        <v>1000</v>
      </c>
      <c r="C19" s="88">
        <f>C18/B19</f>
        <v>6.108200640000001</v>
      </c>
      <c r="D19" s="87"/>
      <c r="E19" s="80"/>
    </row>
    <row r="20" spans="1:5" ht="30.75">
      <c r="A20" s="21" t="s">
        <v>54</v>
      </c>
      <c r="B20" s="16"/>
      <c r="C20" s="87"/>
      <c r="D20" s="87"/>
      <c r="E20" s="80"/>
    </row>
    <row r="21" spans="1:5" ht="12.75">
      <c r="A21" t="s">
        <v>2</v>
      </c>
      <c r="B21" s="13"/>
      <c r="C21" s="87">
        <f>0.5*C12</f>
        <v>3633.2006400000005</v>
      </c>
      <c r="D21" s="87"/>
      <c r="E21" s="80"/>
    </row>
    <row r="22" spans="1:5" ht="12.75">
      <c r="A22" s="23" t="s">
        <v>146</v>
      </c>
      <c r="B22" s="13"/>
      <c r="C22" s="77">
        <f>D54</f>
        <v>3640</v>
      </c>
      <c r="D22" s="87"/>
      <c r="E22" s="80"/>
    </row>
    <row r="23" spans="1:5" ht="12.75">
      <c r="A23" t="s">
        <v>4</v>
      </c>
      <c r="B23" s="13"/>
      <c r="C23" s="87">
        <f>C21+C22</f>
        <v>7273.200640000001</v>
      </c>
      <c r="D23" s="87"/>
      <c r="E23" s="80"/>
    </row>
    <row r="24" spans="1:5" ht="27">
      <c r="A24" s="3" t="s">
        <v>50</v>
      </c>
      <c r="B24" s="24">
        <v>80</v>
      </c>
      <c r="C24" s="88">
        <f>C23/B24</f>
        <v>90.91500800000001</v>
      </c>
      <c r="D24" s="87"/>
      <c r="E24" s="80"/>
    </row>
    <row r="25" spans="1:4" ht="12.75">
      <c r="A25" s="3"/>
      <c r="B25" s="14"/>
      <c r="C25" s="2"/>
      <c r="D25" s="2"/>
    </row>
    <row r="26" spans="1:4" ht="12.75">
      <c r="A26" t="s">
        <v>5</v>
      </c>
      <c r="B26" s="13"/>
      <c r="C26" s="2"/>
      <c r="D26" s="2"/>
    </row>
    <row r="27" spans="2:4" ht="12.75">
      <c r="B27" s="13"/>
      <c r="C27" s="2"/>
      <c r="D27" s="2"/>
    </row>
    <row r="28" spans="1:4" ht="39">
      <c r="A28" s="3" t="s">
        <v>60</v>
      </c>
      <c r="B28" s="16"/>
      <c r="C28" s="2"/>
      <c r="D28" s="2"/>
    </row>
    <row r="29" spans="1:4" ht="26.25">
      <c r="A29" s="3" t="s">
        <v>45</v>
      </c>
      <c r="B29" s="16"/>
      <c r="C29" s="2"/>
      <c r="D29" s="2"/>
    </row>
    <row r="30" spans="1:4" ht="92.25">
      <c r="A30" s="4" t="s">
        <v>46</v>
      </c>
      <c r="B30" s="16"/>
      <c r="C30" s="2"/>
      <c r="D30" s="2"/>
    </row>
    <row r="31" spans="2:4" ht="12.75">
      <c r="B31" s="13"/>
      <c r="C31" s="2"/>
      <c r="D31" s="2"/>
    </row>
    <row r="32" spans="2:4" ht="13.5" thickBot="1">
      <c r="B32" s="13"/>
      <c r="C32" s="2" t="s">
        <v>7</v>
      </c>
      <c r="D32" s="2" t="s">
        <v>8</v>
      </c>
    </row>
    <row r="33" spans="1:4" ht="12.75">
      <c r="A33" s="23" t="s">
        <v>147</v>
      </c>
      <c r="B33" s="13"/>
      <c r="C33" s="55"/>
      <c r="D33" s="56"/>
    </row>
    <row r="34" spans="1:4" ht="12.75">
      <c r="A34" s="61" t="s">
        <v>9</v>
      </c>
      <c r="B34" s="13"/>
      <c r="C34" s="47"/>
      <c r="D34" s="48"/>
    </row>
    <row r="35" spans="1:4" ht="12.75">
      <c r="A35" s="23" t="s">
        <v>101</v>
      </c>
      <c r="B35" s="13"/>
      <c r="C35" s="47"/>
      <c r="D35" s="48">
        <v>50</v>
      </c>
    </row>
    <row r="36" spans="1:4" ht="12.75">
      <c r="A36" s="23" t="s">
        <v>98</v>
      </c>
      <c r="B36" s="13"/>
      <c r="C36" s="47">
        <v>400</v>
      </c>
      <c r="D36" s="48">
        <v>250</v>
      </c>
    </row>
    <row r="37" spans="1:4" ht="12.75">
      <c r="A37" s="23" t="s">
        <v>148</v>
      </c>
      <c r="B37" s="13"/>
      <c r="C37" s="47"/>
      <c r="D37" s="72">
        <v>1000</v>
      </c>
    </row>
    <row r="38" spans="1:5" ht="12.75">
      <c r="A38" s="61" t="s">
        <v>11</v>
      </c>
      <c r="B38" s="2"/>
      <c r="C38" s="47"/>
      <c r="D38" s="67"/>
      <c r="E38" s="38"/>
    </row>
    <row r="39" spans="1:5" ht="12.75">
      <c r="A39" s="23" t="s">
        <v>172</v>
      </c>
      <c r="B39" s="13"/>
      <c r="C39" s="51">
        <v>85</v>
      </c>
      <c r="D39" s="67"/>
      <c r="E39" s="38"/>
    </row>
    <row r="40" spans="1:5" ht="12.75">
      <c r="A40" s="23" t="s">
        <v>26</v>
      </c>
      <c r="B40" s="13"/>
      <c r="C40" s="51">
        <v>45</v>
      </c>
      <c r="D40" s="67"/>
      <c r="E40" s="38"/>
    </row>
    <row r="41" spans="1:5" ht="12.75">
      <c r="A41" t="s">
        <v>12</v>
      </c>
      <c r="B41" s="2"/>
      <c r="C41" s="51">
        <v>250</v>
      </c>
      <c r="D41" s="67"/>
      <c r="E41" s="38"/>
    </row>
    <row r="42" spans="1:5" ht="12.75">
      <c r="A42" t="s">
        <v>13</v>
      </c>
      <c r="B42" s="2"/>
      <c r="C42" s="51">
        <v>130</v>
      </c>
      <c r="D42" s="67"/>
      <c r="E42" s="38"/>
    </row>
    <row r="43" spans="1:5" ht="12.75">
      <c r="A43" s="23" t="s">
        <v>138</v>
      </c>
      <c r="B43" s="2"/>
      <c r="C43" s="51">
        <v>50</v>
      </c>
      <c r="D43" s="67">
        <v>50</v>
      </c>
      <c r="E43" s="38"/>
    </row>
    <row r="44" spans="1:4" ht="12.75">
      <c r="A44" t="s">
        <v>89</v>
      </c>
      <c r="B44" s="13"/>
      <c r="C44" s="51"/>
      <c r="D44" s="52">
        <v>50</v>
      </c>
    </row>
    <row r="45" spans="1:4" ht="12.75">
      <c r="A45" t="s">
        <v>124</v>
      </c>
      <c r="B45" s="13"/>
      <c r="C45" s="51"/>
      <c r="D45" s="52">
        <v>300</v>
      </c>
    </row>
    <row r="46" spans="1:4" ht="12.75">
      <c r="A46" t="s">
        <v>15</v>
      </c>
      <c r="B46" s="13"/>
      <c r="C46" s="51">
        <v>350</v>
      </c>
      <c r="D46" s="52">
        <v>250</v>
      </c>
    </row>
    <row r="47" spans="1:4" ht="12.75">
      <c r="A47" s="23" t="s">
        <v>109</v>
      </c>
      <c r="B47" s="13"/>
      <c r="C47" s="51"/>
      <c r="D47" s="52">
        <v>60</v>
      </c>
    </row>
    <row r="48" spans="1:4" ht="12.75">
      <c r="A48" s="23" t="s">
        <v>128</v>
      </c>
      <c r="B48" s="13"/>
      <c r="C48" s="51"/>
      <c r="D48" s="52">
        <v>380</v>
      </c>
    </row>
    <row r="49" spans="1:4" ht="12.75">
      <c r="A49" t="s">
        <v>38</v>
      </c>
      <c r="B49" s="13"/>
      <c r="C49" s="47"/>
      <c r="D49" s="48">
        <v>100</v>
      </c>
    </row>
    <row r="50" spans="1:4" ht="12.75">
      <c r="A50" s="81" t="s">
        <v>143</v>
      </c>
      <c r="B50" s="91"/>
      <c r="C50" s="51"/>
      <c r="D50" s="52">
        <v>500</v>
      </c>
    </row>
    <row r="51" spans="1:4" ht="12.75">
      <c r="A51" t="s">
        <v>16</v>
      </c>
      <c r="B51" s="13"/>
      <c r="C51" s="47">
        <v>1300</v>
      </c>
      <c r="D51" s="48">
        <v>1950</v>
      </c>
    </row>
    <row r="52" spans="1:4" ht="12.75">
      <c r="A52" t="s">
        <v>17</v>
      </c>
      <c r="B52" s="13"/>
      <c r="C52" s="47"/>
      <c r="D52" s="48"/>
    </row>
    <row r="53" spans="1:4" ht="13.5" thickBot="1">
      <c r="A53" t="s">
        <v>29</v>
      </c>
      <c r="B53" s="13"/>
      <c r="C53" s="78"/>
      <c r="D53" s="79"/>
    </row>
    <row r="54" spans="1:4" ht="12.75">
      <c r="A54" t="s">
        <v>22</v>
      </c>
      <c r="B54" s="13"/>
      <c r="C54" s="76">
        <f>SUM(C43:C51)</f>
        <v>1700</v>
      </c>
      <c r="D54" s="77">
        <f>SUM(D43:D51)</f>
        <v>3640</v>
      </c>
    </row>
    <row r="55" spans="2:4" ht="12.75">
      <c r="B55" s="17"/>
      <c r="C55" s="80"/>
      <c r="D55" s="80"/>
    </row>
  </sheetData>
  <sheetProtection/>
  <printOptions/>
  <pageMargins left="0.4375" right="0.24791666666666667" top="0.984251969" bottom="0.984251969" header="0.4921259845" footer="0.4921259845"/>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tabColor rgb="FF0070C0"/>
  </sheetPr>
  <dimension ref="A1:D53"/>
  <sheetViews>
    <sheetView view="pageLayout" zoomScale="130" zoomScaleNormal="130" zoomScalePageLayoutView="130" workbookViewId="0" topLeftCell="A10">
      <selection activeCell="E27" sqref="E27"/>
    </sheetView>
  </sheetViews>
  <sheetFormatPr defaultColWidth="11.421875" defaultRowHeight="12.75"/>
  <cols>
    <col min="1" max="1" width="79.140625" style="0" customWidth="1"/>
    <col min="2" max="2" width="7.7109375" style="0" customWidth="1"/>
    <col min="3" max="3" width="15.421875" style="0" customWidth="1"/>
    <col min="4" max="4" width="13.421875" style="0" bestFit="1" customWidth="1"/>
  </cols>
  <sheetData>
    <row r="1" spans="2:4" ht="12.75">
      <c r="B1" s="13"/>
      <c r="C1" s="2"/>
      <c r="D1" s="2"/>
    </row>
    <row r="2" spans="1:4" ht="15">
      <c r="A2" s="20"/>
      <c r="B2" s="13"/>
      <c r="C2" s="2"/>
      <c r="D2" s="2"/>
    </row>
    <row r="3" spans="1:4" ht="15">
      <c r="A3" s="20" t="s">
        <v>67</v>
      </c>
      <c r="B3" s="13"/>
      <c r="C3" s="2"/>
      <c r="D3" s="2"/>
    </row>
    <row r="4" spans="1:4" ht="12.75">
      <c r="A4" s="23"/>
      <c r="B4" s="13"/>
      <c r="C4" s="2"/>
      <c r="D4" s="2"/>
    </row>
    <row r="5" spans="1:4" ht="12.75">
      <c r="A5" t="s">
        <v>180</v>
      </c>
      <c r="B5" s="13"/>
      <c r="C5" s="2">
        <v>85340.85</v>
      </c>
      <c r="D5" s="2"/>
    </row>
    <row r="6" spans="1:4" ht="12.75">
      <c r="A6" t="s">
        <v>64</v>
      </c>
      <c r="B6" s="13"/>
      <c r="C6" s="2"/>
      <c r="D6" s="2"/>
    </row>
    <row r="7" spans="1:4" ht="12.75">
      <c r="A7" t="s">
        <v>65</v>
      </c>
      <c r="B7" s="13"/>
      <c r="C7" s="2"/>
      <c r="D7" s="2"/>
    </row>
    <row r="8" spans="1:4" ht="13.5" thickBot="1">
      <c r="A8" t="s">
        <v>66</v>
      </c>
      <c r="B8" s="13"/>
      <c r="C8" s="10">
        <v>13100</v>
      </c>
      <c r="D8" s="2"/>
    </row>
    <row r="9" spans="2:4" ht="15">
      <c r="B9" s="13"/>
      <c r="C9" s="22">
        <f>C5-C8</f>
        <v>72240.85</v>
      </c>
      <c r="D9" s="2"/>
    </row>
    <row r="10" spans="1:4" ht="26.25">
      <c r="A10" s="3" t="s">
        <v>48</v>
      </c>
      <c r="B10" s="46">
        <v>15</v>
      </c>
      <c r="C10" s="2">
        <f>C9/B10</f>
        <v>4816.056666666667</v>
      </c>
      <c r="D10" s="2"/>
    </row>
    <row r="11" spans="1:4" ht="26.25">
      <c r="A11" s="3" t="s">
        <v>47</v>
      </c>
      <c r="B11" s="15">
        <v>0.1</v>
      </c>
      <c r="C11" s="2">
        <f>B11*C10</f>
        <v>481.60566666666676</v>
      </c>
      <c r="D11" s="2"/>
    </row>
    <row r="12" spans="1:4" ht="12.75">
      <c r="A12" t="s">
        <v>1</v>
      </c>
      <c r="B12" s="13"/>
      <c r="C12" s="2">
        <f>C10-C11</f>
        <v>4334.451000000001</v>
      </c>
      <c r="D12" s="2"/>
    </row>
    <row r="13" spans="2:4" ht="12.75">
      <c r="B13" s="13"/>
      <c r="C13" s="2"/>
      <c r="D13" s="2"/>
    </row>
    <row r="14" spans="1:4" ht="30.75">
      <c r="A14" s="18" t="s">
        <v>53</v>
      </c>
      <c r="B14" s="16"/>
      <c r="C14" s="2"/>
      <c r="D14" s="2"/>
    </row>
    <row r="15" spans="1:4" ht="12.75">
      <c r="A15" t="s">
        <v>2</v>
      </c>
      <c r="B15" s="13"/>
      <c r="C15" s="2">
        <f>0.5*C12</f>
        <v>2167.2255000000005</v>
      </c>
      <c r="D15" s="2"/>
    </row>
    <row r="16" spans="1:4" ht="26.25">
      <c r="A16" s="40" t="s">
        <v>90</v>
      </c>
      <c r="B16" s="16">
        <v>1.5</v>
      </c>
      <c r="C16" s="2">
        <f>120*B16</f>
        <v>180</v>
      </c>
      <c r="D16" s="2"/>
    </row>
    <row r="17" spans="1:4" ht="12.75">
      <c r="A17" t="s">
        <v>44</v>
      </c>
      <c r="B17" s="13"/>
      <c r="C17" s="2">
        <v>250</v>
      </c>
      <c r="D17" s="2"/>
    </row>
    <row r="18" spans="1:4" ht="12.75">
      <c r="A18" s="23" t="s">
        <v>74</v>
      </c>
      <c r="B18" s="13"/>
      <c r="C18" s="49">
        <f>C51</f>
        <v>1341</v>
      </c>
      <c r="D18" s="2"/>
    </row>
    <row r="19" spans="1:4" ht="12.75">
      <c r="A19" s="12" t="s">
        <v>4</v>
      </c>
      <c r="B19" s="13"/>
      <c r="C19" s="39">
        <f>C15+C16+C17+C18</f>
        <v>3938.2255000000005</v>
      </c>
      <c r="D19" s="2"/>
    </row>
    <row r="20" spans="1:4" ht="27">
      <c r="A20" s="3" t="s">
        <v>55</v>
      </c>
      <c r="B20" s="43">
        <v>1000</v>
      </c>
      <c r="C20" s="22">
        <f>C19/B20</f>
        <v>3.9382255000000006</v>
      </c>
      <c r="D20" s="2"/>
    </row>
    <row r="21" spans="2:4" ht="12.75">
      <c r="B21" s="13"/>
      <c r="C21" s="2"/>
      <c r="D21" s="2"/>
    </row>
    <row r="22" spans="1:4" ht="30.75">
      <c r="A22" s="18" t="s">
        <v>54</v>
      </c>
      <c r="B22" s="16"/>
      <c r="C22" s="2"/>
      <c r="D22" s="2"/>
    </row>
    <row r="23" spans="1:4" ht="12.75">
      <c r="A23" t="s">
        <v>2</v>
      </c>
      <c r="B23" s="13"/>
      <c r="C23" s="2">
        <f>0.5*C12</f>
        <v>2167.2255000000005</v>
      </c>
      <c r="D23" s="2"/>
    </row>
    <row r="24" spans="1:4" ht="12.75">
      <c r="A24" t="s">
        <v>72</v>
      </c>
      <c r="B24" s="13"/>
      <c r="C24" s="45">
        <f>D51</f>
        <v>1098</v>
      </c>
      <c r="D24" s="44"/>
    </row>
    <row r="25" spans="1:4" ht="12.75">
      <c r="A25" t="s">
        <v>4</v>
      </c>
      <c r="B25" s="13"/>
      <c r="C25" s="2">
        <f>C23+C24</f>
        <v>3265.2255000000005</v>
      </c>
      <c r="D25" s="2"/>
    </row>
    <row r="26" spans="1:4" ht="27">
      <c r="A26" s="3" t="s">
        <v>51</v>
      </c>
      <c r="B26" s="43">
        <v>80</v>
      </c>
      <c r="C26" s="22">
        <f>C25/B26</f>
        <v>40.81531875</v>
      </c>
      <c r="D26" s="2"/>
    </row>
    <row r="27" spans="1:4" ht="12.75">
      <c r="A27" s="3"/>
      <c r="B27" s="14"/>
      <c r="C27" s="2"/>
      <c r="D27" s="2"/>
    </row>
    <row r="28" spans="1:4" ht="12.75">
      <c r="A28" t="s">
        <v>5</v>
      </c>
      <c r="B28" s="13"/>
      <c r="C28" s="2"/>
      <c r="D28" s="2"/>
    </row>
    <row r="29" spans="2:4" ht="12.75">
      <c r="B29" s="13"/>
      <c r="C29" s="2"/>
      <c r="D29" s="2"/>
    </row>
    <row r="30" spans="1:4" ht="52.5">
      <c r="A30" s="3" t="s">
        <v>60</v>
      </c>
      <c r="B30" s="16"/>
      <c r="C30" s="2"/>
      <c r="D30" s="2"/>
    </row>
    <row r="31" spans="1:4" ht="26.25">
      <c r="A31" s="3" t="s">
        <v>45</v>
      </c>
      <c r="B31" s="16"/>
      <c r="C31" s="2"/>
      <c r="D31" s="2"/>
    </row>
    <row r="32" spans="1:4" ht="118.5">
      <c r="A32" s="4" t="s">
        <v>46</v>
      </c>
      <c r="B32" s="16"/>
      <c r="C32" s="2"/>
      <c r="D32" s="2"/>
    </row>
    <row r="33" spans="1:4" ht="12.75">
      <c r="A33" s="1"/>
      <c r="B33" s="13"/>
      <c r="C33" s="2"/>
      <c r="D33" s="2"/>
    </row>
    <row r="34" spans="1:4" ht="13.5" thickBot="1">
      <c r="A34" s="1"/>
      <c r="B34" s="13"/>
      <c r="C34" s="19" t="s">
        <v>7</v>
      </c>
      <c r="D34" s="19" t="s">
        <v>8</v>
      </c>
    </row>
    <row r="35" spans="1:4" ht="12.75">
      <c r="A35" t="s">
        <v>69</v>
      </c>
      <c r="B35" s="13"/>
      <c r="C35" s="25"/>
      <c r="D35" s="26"/>
    </row>
    <row r="36" spans="1:4" ht="12.75">
      <c r="A36" s="61" t="s">
        <v>9</v>
      </c>
      <c r="B36" s="13"/>
      <c r="C36" s="27"/>
      <c r="D36" s="28"/>
    </row>
    <row r="37" spans="1:4" ht="12.75">
      <c r="A37" s="23" t="s">
        <v>98</v>
      </c>
      <c r="B37" s="13"/>
      <c r="C37" s="51">
        <v>200</v>
      </c>
      <c r="D37" s="52">
        <v>60</v>
      </c>
    </row>
    <row r="38" spans="1:4" ht="12.75">
      <c r="A38" s="61" t="s">
        <v>11</v>
      </c>
      <c r="B38" s="13"/>
      <c r="C38" s="51"/>
      <c r="D38" s="52"/>
    </row>
    <row r="39" spans="1:4" ht="12.75">
      <c r="A39" s="23" t="s">
        <v>99</v>
      </c>
      <c r="B39" s="13"/>
      <c r="C39" s="51">
        <v>43</v>
      </c>
      <c r="D39" s="52"/>
    </row>
    <row r="40" spans="1:4" ht="12.75">
      <c r="A40" t="s">
        <v>12</v>
      </c>
      <c r="B40" s="13"/>
      <c r="C40" s="51">
        <v>100</v>
      </c>
      <c r="D40" s="52"/>
    </row>
    <row r="41" spans="1:4" ht="12.75">
      <c r="A41" s="41" t="s">
        <v>13</v>
      </c>
      <c r="B41" s="13"/>
      <c r="C41" s="51">
        <v>30</v>
      </c>
      <c r="D41" s="52"/>
    </row>
    <row r="42" spans="1:4" ht="12.75">
      <c r="A42" t="s">
        <v>14</v>
      </c>
      <c r="B42" s="13"/>
      <c r="C42" s="51">
        <v>18</v>
      </c>
      <c r="D42" s="52">
        <v>18</v>
      </c>
    </row>
    <row r="43" spans="1:4" ht="12.75">
      <c r="A43" t="s">
        <v>89</v>
      </c>
      <c r="B43" s="13"/>
      <c r="C43" s="51"/>
      <c r="D43" s="52">
        <v>50</v>
      </c>
    </row>
    <row r="44" spans="1:4" ht="12.75">
      <c r="A44" t="s">
        <v>15</v>
      </c>
      <c r="B44" s="13"/>
      <c r="C44" s="51">
        <v>300</v>
      </c>
      <c r="D44" s="52">
        <v>80</v>
      </c>
    </row>
    <row r="45" spans="1:4" ht="12.75">
      <c r="A45" s="23" t="s">
        <v>109</v>
      </c>
      <c r="B45" s="13"/>
      <c r="C45" s="51"/>
      <c r="D45" s="52">
        <v>60</v>
      </c>
    </row>
    <row r="46" spans="1:4" ht="12.75">
      <c r="A46" s="80" t="s">
        <v>128</v>
      </c>
      <c r="B46" s="13"/>
      <c r="C46" s="51"/>
      <c r="D46" s="52">
        <v>380</v>
      </c>
    </row>
    <row r="47" spans="1:4" ht="12.75">
      <c r="A47" t="s">
        <v>16</v>
      </c>
      <c r="B47" s="13"/>
      <c r="C47" s="51">
        <v>650</v>
      </c>
      <c r="D47" s="52">
        <v>450</v>
      </c>
    </row>
    <row r="48" spans="2:4" ht="21" customHeight="1">
      <c r="B48" s="13"/>
      <c r="C48" s="51"/>
      <c r="D48" s="52"/>
    </row>
    <row r="49" spans="1:4" ht="12.75">
      <c r="A49" t="s">
        <v>17</v>
      </c>
      <c r="B49" s="13"/>
      <c r="C49" s="51"/>
      <c r="D49" s="52"/>
    </row>
    <row r="50" spans="1:4" ht="13.5" thickBot="1">
      <c r="A50" t="s">
        <v>29</v>
      </c>
      <c r="C50" s="53"/>
      <c r="D50" s="54"/>
    </row>
    <row r="51" spans="1:4" ht="12.75">
      <c r="A51" s="23" t="s">
        <v>22</v>
      </c>
      <c r="B51" s="13"/>
      <c r="C51" s="49">
        <f>SUM(C37:C49)</f>
        <v>1341</v>
      </c>
      <c r="D51" s="45">
        <f>SUM(D37:D49)</f>
        <v>1098</v>
      </c>
    </row>
    <row r="52" spans="2:4" ht="12.75">
      <c r="B52" s="13"/>
      <c r="C52" s="2"/>
      <c r="D52" s="2"/>
    </row>
    <row r="53" spans="2:4" ht="12.75">
      <c r="B53" s="13"/>
      <c r="C53" s="2"/>
      <c r="D53" s="2"/>
    </row>
  </sheetData>
  <sheetProtection/>
  <printOptions/>
  <pageMargins left="0.4375" right="0.24791666666666667" top="0.984251969" bottom="0.984251969" header="0.4921259845" footer="0.4921259845"/>
  <pageSetup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sheetPr>
    <tabColor rgb="FF0070C0"/>
  </sheetPr>
  <dimension ref="A1:E56"/>
  <sheetViews>
    <sheetView view="pageLayout" zoomScale="145" zoomScaleNormal="112" zoomScalePageLayoutView="145" workbookViewId="0" topLeftCell="A10">
      <selection activeCell="B21" sqref="B21"/>
    </sheetView>
  </sheetViews>
  <sheetFormatPr defaultColWidth="11.421875" defaultRowHeight="12.75"/>
  <cols>
    <col min="1" max="1" width="53.8515625" style="0" customWidth="1"/>
    <col min="2" max="2" width="8.00390625" style="0" customWidth="1"/>
    <col min="3" max="3" width="15.00390625" style="0" customWidth="1"/>
    <col min="4" max="4" width="13.421875" style="0" bestFit="1" customWidth="1"/>
  </cols>
  <sheetData>
    <row r="1" spans="2:4" ht="12.75">
      <c r="B1" s="13"/>
      <c r="C1" s="2"/>
      <c r="D1" s="2"/>
    </row>
    <row r="2" spans="1:4" ht="15">
      <c r="A2" s="20"/>
      <c r="B2" s="13"/>
      <c r="C2" s="2"/>
      <c r="D2" s="2"/>
    </row>
    <row r="3" spans="1:4" ht="15">
      <c r="A3" s="20" t="s">
        <v>68</v>
      </c>
      <c r="B3" s="13"/>
      <c r="C3" s="2"/>
      <c r="D3" s="2"/>
    </row>
    <row r="4" spans="1:4" ht="12.75">
      <c r="A4" s="23"/>
      <c r="B4" s="13"/>
      <c r="C4" s="2"/>
      <c r="D4" s="2"/>
    </row>
    <row r="5" spans="1:4" ht="26.25">
      <c r="A5" s="40" t="s">
        <v>181</v>
      </c>
      <c r="B5" s="13"/>
      <c r="C5" s="2">
        <v>232101.76</v>
      </c>
      <c r="D5" s="2"/>
    </row>
    <row r="6" spans="1:4" ht="26.25">
      <c r="A6" s="3" t="s">
        <v>64</v>
      </c>
      <c r="B6" s="13"/>
      <c r="C6" s="2"/>
      <c r="D6" s="2"/>
    </row>
    <row r="7" spans="1:4" ht="12.75">
      <c r="A7" t="s">
        <v>65</v>
      </c>
      <c r="B7" s="13"/>
      <c r="C7" s="2"/>
      <c r="D7" s="2"/>
    </row>
    <row r="8" spans="1:4" ht="13.5" thickBot="1">
      <c r="A8" t="s">
        <v>66</v>
      </c>
      <c r="B8" s="13"/>
      <c r="C8" s="10">
        <v>100000</v>
      </c>
      <c r="D8" s="2"/>
    </row>
    <row r="9" spans="2:4" ht="15">
      <c r="B9" s="13"/>
      <c r="C9" s="22">
        <f>C5-C8</f>
        <v>132101.76</v>
      </c>
      <c r="D9" s="2"/>
    </row>
    <row r="10" spans="1:4" ht="26.25">
      <c r="A10" s="3" t="s">
        <v>48</v>
      </c>
      <c r="B10" s="46">
        <v>15</v>
      </c>
      <c r="C10" s="2">
        <f>C9/B10</f>
        <v>8806.784000000001</v>
      </c>
      <c r="D10" s="2"/>
    </row>
    <row r="11" spans="1:4" ht="26.25">
      <c r="A11" s="3" t="s">
        <v>47</v>
      </c>
      <c r="B11" s="15">
        <v>0.1</v>
      </c>
      <c r="C11" s="2">
        <f>B11*C10</f>
        <v>880.6784000000002</v>
      </c>
      <c r="D11" s="2"/>
    </row>
    <row r="12" spans="1:4" ht="12.75">
      <c r="A12" t="s">
        <v>1</v>
      </c>
      <c r="B12" s="13"/>
      <c r="C12" s="2">
        <f>C10-C11</f>
        <v>7926.105600000001</v>
      </c>
      <c r="D12" s="2"/>
    </row>
    <row r="13" spans="2:4" ht="12.75">
      <c r="B13" s="13"/>
      <c r="C13" s="2"/>
      <c r="D13" s="2"/>
    </row>
    <row r="14" spans="1:4" ht="30.75">
      <c r="A14" s="18" t="s">
        <v>53</v>
      </c>
      <c r="B14" s="16"/>
      <c r="C14" s="2"/>
      <c r="D14" s="2"/>
    </row>
    <row r="15" spans="1:4" ht="12.75">
      <c r="A15" t="s">
        <v>2</v>
      </c>
      <c r="B15" s="13"/>
      <c r="C15" s="2">
        <f>0.5*C12</f>
        <v>3963.0528000000004</v>
      </c>
      <c r="D15" s="2"/>
    </row>
    <row r="16" spans="1:4" ht="39">
      <c r="A16" s="40" t="s">
        <v>58</v>
      </c>
      <c r="B16" s="16">
        <v>1.5</v>
      </c>
      <c r="C16" s="19">
        <f>150*B16</f>
        <v>225</v>
      </c>
      <c r="D16" s="19"/>
    </row>
    <row r="17" spans="1:4" ht="12.75">
      <c r="A17" t="s">
        <v>44</v>
      </c>
      <c r="B17" s="13"/>
      <c r="C17" s="19">
        <v>250</v>
      </c>
      <c r="D17" s="19"/>
    </row>
    <row r="18" spans="1:4" ht="12.75">
      <c r="A18" s="23" t="s">
        <v>73</v>
      </c>
      <c r="B18" s="13"/>
      <c r="C18" s="49">
        <f>C54</f>
        <v>1738</v>
      </c>
      <c r="D18" s="19"/>
    </row>
    <row r="19" spans="1:4" ht="12.75">
      <c r="A19" t="s">
        <v>4</v>
      </c>
      <c r="B19" s="13"/>
      <c r="C19" s="19">
        <f>C15+C16+C17+C18</f>
        <v>6176.0528</v>
      </c>
      <c r="D19" s="19"/>
    </row>
    <row r="20" spans="1:4" ht="27">
      <c r="A20" s="3" t="s">
        <v>55</v>
      </c>
      <c r="B20" s="43">
        <v>1000</v>
      </c>
      <c r="C20" s="22">
        <f>C19/B20</f>
        <v>6.176052800000001</v>
      </c>
      <c r="D20" s="19"/>
    </row>
    <row r="21" spans="2:4" ht="12.75">
      <c r="B21" s="13"/>
      <c r="C21" s="19"/>
      <c r="D21" s="19"/>
    </row>
    <row r="22" spans="1:4" ht="30.75">
      <c r="A22" s="18" t="s">
        <v>54</v>
      </c>
      <c r="B22" s="16"/>
      <c r="C22" s="19"/>
      <c r="D22" s="19"/>
    </row>
    <row r="23" spans="1:4" ht="12.75">
      <c r="A23" t="s">
        <v>2</v>
      </c>
      <c r="B23" s="13"/>
      <c r="C23" s="19">
        <f>0.5*C12</f>
        <v>3963.0528000000004</v>
      </c>
      <c r="D23" s="19"/>
    </row>
    <row r="24" spans="1:4" ht="12.75">
      <c r="A24" t="s">
        <v>71</v>
      </c>
      <c r="B24" s="13"/>
      <c r="C24" s="45">
        <f>D54</f>
        <v>4300</v>
      </c>
      <c r="D24" s="19"/>
    </row>
    <row r="25" spans="1:4" ht="12.75">
      <c r="A25" t="s">
        <v>4</v>
      </c>
      <c r="B25" s="13"/>
      <c r="C25" s="19">
        <f>C23+C24</f>
        <v>8263.052800000001</v>
      </c>
      <c r="D25" s="19"/>
    </row>
    <row r="26" spans="1:4" ht="39.75">
      <c r="A26" s="3" t="s">
        <v>51</v>
      </c>
      <c r="B26" s="24">
        <v>80</v>
      </c>
      <c r="C26" s="22">
        <f>C25/B26</f>
        <v>103.28816000000002</v>
      </c>
      <c r="D26" s="19"/>
    </row>
    <row r="27" spans="1:4" ht="12.75">
      <c r="A27" s="3"/>
      <c r="B27" s="14"/>
      <c r="C27" s="2"/>
      <c r="D27" s="2"/>
    </row>
    <row r="28" spans="1:4" ht="12.75">
      <c r="A28" t="s">
        <v>5</v>
      </c>
      <c r="B28" s="13"/>
      <c r="C28" s="2"/>
      <c r="D28" s="2"/>
    </row>
    <row r="29" spans="2:4" ht="12.75">
      <c r="B29" s="13"/>
      <c r="C29" s="2"/>
      <c r="D29" s="2"/>
    </row>
    <row r="30" spans="1:4" ht="78.75">
      <c r="A30" s="3" t="s">
        <v>60</v>
      </c>
      <c r="B30" s="16"/>
      <c r="C30" s="2"/>
      <c r="D30" s="2"/>
    </row>
    <row r="31" spans="1:4" ht="52.5">
      <c r="A31" s="3" t="s">
        <v>45</v>
      </c>
      <c r="B31" s="16"/>
      <c r="C31" s="2"/>
      <c r="D31" s="2"/>
    </row>
    <row r="32" spans="1:4" ht="118.5">
      <c r="A32" s="4" t="s">
        <v>46</v>
      </c>
      <c r="B32" s="16"/>
      <c r="C32" s="2"/>
      <c r="D32" s="2"/>
    </row>
    <row r="33" spans="1:4" ht="12.75">
      <c r="A33" s="1"/>
      <c r="B33" s="13"/>
      <c r="C33" s="2"/>
      <c r="D33" s="2"/>
    </row>
    <row r="34" spans="1:4" ht="13.5" thickBot="1">
      <c r="A34" s="1"/>
      <c r="B34" s="13"/>
      <c r="C34" s="19" t="s">
        <v>7</v>
      </c>
      <c r="D34" s="19" t="s">
        <v>8</v>
      </c>
    </row>
    <row r="35" spans="1:4" ht="12.75">
      <c r="A35" t="s">
        <v>70</v>
      </c>
      <c r="B35" s="13"/>
      <c r="C35" s="55"/>
      <c r="D35" s="56"/>
    </row>
    <row r="36" spans="1:4" ht="12.75">
      <c r="A36" s="61" t="s">
        <v>9</v>
      </c>
      <c r="B36" s="13"/>
      <c r="C36" s="47"/>
      <c r="D36" s="48"/>
    </row>
    <row r="37" spans="1:4" ht="12.75">
      <c r="A37" s="23" t="s">
        <v>101</v>
      </c>
      <c r="B37" s="13"/>
      <c r="C37" s="47"/>
      <c r="D37" s="48">
        <v>250</v>
      </c>
    </row>
    <row r="38" spans="1:4" ht="12.75">
      <c r="A38" t="s">
        <v>10</v>
      </c>
      <c r="B38" s="13"/>
      <c r="C38" s="47">
        <v>200</v>
      </c>
      <c r="D38" s="48">
        <v>100</v>
      </c>
    </row>
    <row r="39" spans="1:4" ht="12.75">
      <c r="A39" t="s">
        <v>167</v>
      </c>
      <c r="B39" s="13"/>
      <c r="C39" s="47"/>
      <c r="D39" s="72">
        <v>110</v>
      </c>
    </row>
    <row r="40" spans="1:5" ht="12.75">
      <c r="A40" s="23" t="s">
        <v>152</v>
      </c>
      <c r="B40" s="2"/>
      <c r="C40" s="51"/>
      <c r="D40" s="67">
        <v>1200</v>
      </c>
      <c r="E40" s="38"/>
    </row>
    <row r="41" spans="1:4" ht="12.75">
      <c r="A41" s="61" t="s">
        <v>11</v>
      </c>
      <c r="B41" s="13"/>
      <c r="C41" s="47"/>
      <c r="D41" s="48"/>
    </row>
    <row r="42" spans="1:4" ht="12.75">
      <c r="A42" s="23" t="s">
        <v>100</v>
      </c>
      <c r="B42" s="13"/>
      <c r="C42" s="51">
        <v>48</v>
      </c>
      <c r="D42" s="52"/>
    </row>
    <row r="43" spans="1:4" ht="12.75">
      <c r="A43" t="s">
        <v>12</v>
      </c>
      <c r="B43" s="13"/>
      <c r="C43" s="47">
        <v>110</v>
      </c>
      <c r="D43" s="48"/>
    </row>
    <row r="44" spans="1:4" ht="12.75">
      <c r="A44" t="s">
        <v>13</v>
      </c>
      <c r="B44" s="13"/>
      <c r="C44" s="47">
        <v>40</v>
      </c>
      <c r="D44" s="48"/>
    </row>
    <row r="45" spans="1:4" ht="12.75">
      <c r="A45" t="s">
        <v>14</v>
      </c>
      <c r="B45" s="13"/>
      <c r="C45" s="47">
        <v>40</v>
      </c>
      <c r="D45" s="48">
        <v>40</v>
      </c>
    </row>
    <row r="46" spans="1:4" ht="12.75">
      <c r="A46" s="41" t="s">
        <v>89</v>
      </c>
      <c r="B46" s="13"/>
      <c r="C46" s="47"/>
      <c r="D46" s="48">
        <v>70</v>
      </c>
    </row>
    <row r="47" spans="1:4" ht="12.75">
      <c r="A47" t="s">
        <v>15</v>
      </c>
      <c r="B47" s="13"/>
      <c r="C47" s="47">
        <v>300</v>
      </c>
      <c r="D47" s="48">
        <v>80</v>
      </c>
    </row>
    <row r="48" spans="1:4" ht="12.75">
      <c r="A48" s="23" t="s">
        <v>102</v>
      </c>
      <c r="B48" s="13"/>
      <c r="C48" s="51"/>
      <c r="D48" s="52">
        <v>200</v>
      </c>
    </row>
    <row r="49" spans="1:4" ht="12.75">
      <c r="A49" s="80" t="s">
        <v>129</v>
      </c>
      <c r="B49" s="13"/>
      <c r="C49" s="51"/>
      <c r="D49" s="52">
        <v>1000</v>
      </c>
    </row>
    <row r="50" spans="1:5" ht="12.75">
      <c r="A50" s="23" t="s">
        <v>169</v>
      </c>
      <c r="B50" s="13"/>
      <c r="C50" s="51"/>
      <c r="D50" s="67">
        <v>300</v>
      </c>
      <c r="E50" s="38"/>
    </row>
    <row r="51" spans="1:4" ht="12.75">
      <c r="A51" t="s">
        <v>16</v>
      </c>
      <c r="B51" s="13"/>
      <c r="C51" s="47">
        <v>1000</v>
      </c>
      <c r="D51" s="48">
        <v>1200</v>
      </c>
    </row>
    <row r="52" spans="1:4" ht="12.75">
      <c r="A52" t="s">
        <v>17</v>
      </c>
      <c r="B52" s="13"/>
      <c r="C52" s="47"/>
      <c r="D52" s="48"/>
    </row>
    <row r="53" spans="1:4" ht="13.5" thickBot="1">
      <c r="A53" t="s">
        <v>29</v>
      </c>
      <c r="B53" s="13"/>
      <c r="C53" s="57"/>
      <c r="D53" s="58"/>
    </row>
    <row r="54" spans="1:4" ht="12.75">
      <c r="A54" s="23" t="s">
        <v>22</v>
      </c>
      <c r="B54" s="13"/>
      <c r="C54" s="49">
        <f>SUM(C38:C52)</f>
        <v>1738</v>
      </c>
      <c r="D54" s="45">
        <f>SUM(D38:D52)</f>
        <v>4300</v>
      </c>
    </row>
    <row r="55" spans="2:4" ht="12.75">
      <c r="B55" s="13"/>
      <c r="C55" s="2"/>
      <c r="D55" s="2"/>
    </row>
    <row r="56" spans="2:4" ht="12.75">
      <c r="B56" s="13"/>
      <c r="C56" s="2"/>
      <c r="D56" s="2"/>
    </row>
  </sheetData>
  <sheetProtection/>
  <printOptions/>
  <pageMargins left="0.4375" right="0.2479166666666666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33CC33"/>
  </sheetPr>
  <dimension ref="A3:E54"/>
  <sheetViews>
    <sheetView zoomScale="145" zoomScaleNormal="145" zoomScalePageLayoutView="0" workbookViewId="0" topLeftCell="A1">
      <selection activeCell="A9" sqref="A9"/>
    </sheetView>
  </sheetViews>
  <sheetFormatPr defaultColWidth="11.421875" defaultRowHeight="12.75"/>
  <cols>
    <col min="1" max="1" width="85.421875" style="0" customWidth="1"/>
    <col min="2" max="2" width="8.8515625" style="0" customWidth="1"/>
    <col min="3" max="3" width="15.421875" style="0" customWidth="1"/>
    <col min="4" max="4" width="13.421875" style="0" bestFit="1" customWidth="1"/>
  </cols>
  <sheetData>
    <row r="3" ht="15">
      <c r="A3" s="20" t="s">
        <v>23</v>
      </c>
    </row>
    <row r="5" spans="1:4" ht="12.75">
      <c r="A5" t="s">
        <v>212</v>
      </c>
      <c r="B5" s="2"/>
      <c r="C5" s="2">
        <v>47468.63</v>
      </c>
      <c r="D5" s="29"/>
    </row>
    <row r="6" spans="1:4" ht="12.75">
      <c r="A6" t="s">
        <v>64</v>
      </c>
      <c r="B6" s="13"/>
      <c r="C6" s="2"/>
      <c r="D6" s="2"/>
    </row>
    <row r="7" spans="1:4" ht="12.75">
      <c r="A7" t="s">
        <v>65</v>
      </c>
      <c r="B7" s="13"/>
      <c r="C7" s="2"/>
      <c r="D7" s="2"/>
    </row>
    <row r="8" spans="1:4" ht="13.5" thickBot="1">
      <c r="A8" t="s">
        <v>66</v>
      </c>
      <c r="B8" s="13"/>
      <c r="C8" s="10">
        <v>16980</v>
      </c>
      <c r="D8" s="2"/>
    </row>
    <row r="9" spans="2:4" ht="15">
      <c r="B9" s="2"/>
      <c r="C9" s="22">
        <f>C5-C8</f>
        <v>30488.629999999997</v>
      </c>
      <c r="D9" s="2"/>
    </row>
    <row r="10" spans="1:4" ht="26.25">
      <c r="A10" s="3" t="s">
        <v>48</v>
      </c>
      <c r="B10" s="46">
        <v>20</v>
      </c>
      <c r="C10" s="2">
        <f>C9/B10</f>
        <v>1524.4315</v>
      </c>
      <c r="D10" s="2"/>
    </row>
    <row r="11" spans="1:4" ht="26.25">
      <c r="A11" s="3" t="s">
        <v>49</v>
      </c>
      <c r="B11" s="15">
        <v>0.1</v>
      </c>
      <c r="C11" s="2">
        <f>B11*C10</f>
        <v>152.44315</v>
      </c>
      <c r="D11" s="2"/>
    </row>
    <row r="12" spans="1:4" ht="12.75">
      <c r="A12" t="s">
        <v>1</v>
      </c>
      <c r="B12" s="2"/>
      <c r="C12" s="2">
        <f>C10-C11</f>
        <v>1371.9883499999999</v>
      </c>
      <c r="D12" s="2"/>
    </row>
    <row r="13" spans="1:4" ht="30.75">
      <c r="A13" s="21" t="s">
        <v>53</v>
      </c>
      <c r="B13" s="5"/>
      <c r="C13" s="2"/>
      <c r="D13" s="2"/>
    </row>
    <row r="14" spans="1:4" ht="12.75">
      <c r="A14" t="s">
        <v>2</v>
      </c>
      <c r="B14" s="2"/>
      <c r="C14" s="2">
        <f>0.5*C12</f>
        <v>685.9941749999999</v>
      </c>
      <c r="D14" s="2"/>
    </row>
    <row r="15" spans="1:5" ht="26.25">
      <c r="A15" s="3" t="s">
        <v>58</v>
      </c>
      <c r="B15" s="16">
        <v>1.5</v>
      </c>
      <c r="C15" s="19">
        <f>150*B15</f>
        <v>225</v>
      </c>
      <c r="D15" s="19"/>
      <c r="E15" s="23"/>
    </row>
    <row r="16" spans="1:5" ht="12.75">
      <c r="A16" t="s">
        <v>44</v>
      </c>
      <c r="B16" s="2"/>
      <c r="C16" s="19">
        <v>250</v>
      </c>
      <c r="D16" s="19"/>
      <c r="E16" s="23"/>
    </row>
    <row r="17" spans="1:5" ht="12.75">
      <c r="A17" s="23" t="s">
        <v>75</v>
      </c>
      <c r="B17" s="2"/>
      <c r="C17" s="49">
        <f>C54</f>
        <v>1558</v>
      </c>
      <c r="D17" s="19"/>
      <c r="E17" s="23"/>
    </row>
    <row r="18" spans="1:5" ht="12.75">
      <c r="A18" t="s">
        <v>4</v>
      </c>
      <c r="B18" s="2"/>
      <c r="C18" s="19">
        <f>C14+C15+C16+C17</f>
        <v>2718.994175</v>
      </c>
      <c r="D18" s="19"/>
      <c r="E18" s="23"/>
    </row>
    <row r="19" spans="1:5" ht="27">
      <c r="A19" s="3" t="s">
        <v>55</v>
      </c>
      <c r="B19" s="24">
        <v>1000</v>
      </c>
      <c r="C19" s="22">
        <f>C18/B19</f>
        <v>2.7189941749999997</v>
      </c>
      <c r="D19" s="19"/>
      <c r="E19" s="23"/>
    </row>
    <row r="20" spans="1:5" ht="30.75">
      <c r="A20" s="21" t="s">
        <v>54</v>
      </c>
      <c r="B20" s="5"/>
      <c r="C20" s="19"/>
      <c r="D20" s="19"/>
      <c r="E20" s="23"/>
    </row>
    <row r="21" spans="1:5" ht="12.75">
      <c r="A21" t="s">
        <v>2</v>
      </c>
      <c r="B21" s="2"/>
      <c r="C21" s="19">
        <f>0.5*C12</f>
        <v>685.9941749999999</v>
      </c>
      <c r="D21" s="19"/>
      <c r="E21" s="23"/>
    </row>
    <row r="22" spans="1:5" ht="12.75">
      <c r="A22" s="23" t="s">
        <v>75</v>
      </c>
      <c r="B22" s="2"/>
      <c r="C22" s="45">
        <f>D54</f>
        <v>4842</v>
      </c>
      <c r="D22" s="19"/>
      <c r="E22" s="23"/>
    </row>
    <row r="23" spans="1:5" ht="12.75">
      <c r="A23" t="s">
        <v>4</v>
      </c>
      <c r="B23" s="2"/>
      <c r="C23" s="19">
        <f>C21+C22</f>
        <v>5527.994175</v>
      </c>
      <c r="D23" s="19"/>
      <c r="E23" s="23"/>
    </row>
    <row r="24" spans="1:5" ht="27">
      <c r="A24" s="3" t="s">
        <v>50</v>
      </c>
      <c r="B24" s="24">
        <v>80</v>
      </c>
      <c r="C24" s="22">
        <f>C23/B24</f>
        <v>69.0999271875</v>
      </c>
      <c r="D24" s="19"/>
      <c r="E24" s="23"/>
    </row>
    <row r="25" spans="1:4" ht="12.75">
      <c r="A25" s="3"/>
      <c r="B25" s="14"/>
      <c r="C25" s="2"/>
      <c r="D25" s="2"/>
    </row>
    <row r="26" spans="1:4" ht="12.75">
      <c r="A26" t="s">
        <v>5</v>
      </c>
      <c r="B26" s="2"/>
      <c r="C26" s="2"/>
      <c r="D26" s="2"/>
    </row>
    <row r="27" spans="2:4" ht="12.75">
      <c r="B27" s="2"/>
      <c r="C27" s="2"/>
      <c r="D27" s="2"/>
    </row>
    <row r="28" spans="1:4" ht="39">
      <c r="A28" s="3" t="s">
        <v>60</v>
      </c>
      <c r="B28" s="5"/>
      <c r="C28" s="2"/>
      <c r="D28" s="2"/>
    </row>
    <row r="29" spans="1:4" ht="26.25">
      <c r="A29" s="3" t="s">
        <v>45</v>
      </c>
      <c r="B29" s="5"/>
      <c r="C29" s="2"/>
      <c r="D29" s="2"/>
    </row>
    <row r="30" spans="1:4" ht="92.25">
      <c r="A30" s="4" t="s">
        <v>46</v>
      </c>
      <c r="B30" s="5"/>
      <c r="C30" s="2"/>
      <c r="D30" s="2"/>
    </row>
    <row r="31" spans="2:4" ht="12.75">
      <c r="B31" s="2"/>
      <c r="C31" s="2"/>
      <c r="D31" s="2"/>
    </row>
    <row r="32" spans="2:4" ht="13.5" thickBot="1">
      <c r="B32" s="2"/>
      <c r="C32" s="2" t="s">
        <v>7</v>
      </c>
      <c r="D32" s="2" t="s">
        <v>8</v>
      </c>
    </row>
    <row r="33" spans="1:4" ht="12.75">
      <c r="A33" t="s">
        <v>24</v>
      </c>
      <c r="B33" s="2"/>
      <c r="C33" s="55"/>
      <c r="D33" s="56"/>
    </row>
    <row r="34" spans="1:4" ht="12.75">
      <c r="A34" s="61" t="s">
        <v>9</v>
      </c>
      <c r="B34" s="2"/>
      <c r="C34" s="47"/>
      <c r="D34" s="48"/>
    </row>
    <row r="35" spans="1:4" ht="12.75">
      <c r="A35" t="s">
        <v>25</v>
      </c>
      <c r="B35" s="2"/>
      <c r="C35" s="47"/>
      <c r="D35" s="48">
        <v>300</v>
      </c>
    </row>
    <row r="36" spans="1:4" ht="12.75">
      <c r="A36" t="s">
        <v>10</v>
      </c>
      <c r="B36" s="2"/>
      <c r="C36" s="47">
        <v>220</v>
      </c>
      <c r="D36" s="48">
        <v>100</v>
      </c>
    </row>
    <row r="37" spans="1:4" ht="12.75">
      <c r="A37" s="82" t="s">
        <v>103</v>
      </c>
      <c r="B37" s="64"/>
      <c r="C37" s="62"/>
      <c r="D37" s="63">
        <v>1072</v>
      </c>
    </row>
    <row r="38" spans="1:4" ht="12.75">
      <c r="A38" s="41" t="s">
        <v>104</v>
      </c>
      <c r="B38" s="64"/>
      <c r="C38" s="62"/>
      <c r="D38" s="63">
        <v>550</v>
      </c>
    </row>
    <row r="39" spans="1:4" ht="12.75">
      <c r="A39" s="23" t="s">
        <v>106</v>
      </c>
      <c r="B39" s="2"/>
      <c r="C39" s="47"/>
      <c r="D39" s="48">
        <v>420</v>
      </c>
    </row>
    <row r="40" spans="1:4" ht="12.75">
      <c r="A40" s="61" t="s">
        <v>11</v>
      </c>
      <c r="B40" s="2"/>
      <c r="C40" s="47"/>
      <c r="D40" s="48"/>
    </row>
    <row r="41" spans="1:4" ht="12.75">
      <c r="A41" t="s">
        <v>105</v>
      </c>
      <c r="C41" s="47"/>
      <c r="D41" s="60">
        <v>600</v>
      </c>
    </row>
    <row r="42" spans="1:4" ht="12.75">
      <c r="A42" s="23" t="s">
        <v>100</v>
      </c>
      <c r="B42" s="13"/>
      <c r="C42" s="51">
        <v>48</v>
      </c>
      <c r="D42" s="52"/>
    </row>
    <row r="43" spans="1:4" ht="12.75">
      <c r="A43" t="s">
        <v>12</v>
      </c>
      <c r="B43" s="2"/>
      <c r="C43" s="47">
        <v>110</v>
      </c>
      <c r="D43" s="48"/>
    </row>
    <row r="44" spans="1:4" ht="12.75">
      <c r="A44" t="s">
        <v>13</v>
      </c>
      <c r="B44" s="2"/>
      <c r="C44" s="47">
        <v>40</v>
      </c>
      <c r="D44" s="48"/>
    </row>
    <row r="45" spans="1:4" ht="12.75">
      <c r="A45" t="s">
        <v>14</v>
      </c>
      <c r="B45" s="2"/>
      <c r="C45" s="47">
        <v>40</v>
      </c>
      <c r="D45" s="48">
        <v>40</v>
      </c>
    </row>
    <row r="46" spans="1:4" ht="12.75">
      <c r="A46" t="s">
        <v>89</v>
      </c>
      <c r="B46" s="13"/>
      <c r="C46" s="51"/>
      <c r="D46" s="52">
        <v>80</v>
      </c>
    </row>
    <row r="47" spans="1:4" ht="12.75">
      <c r="A47" t="s">
        <v>27</v>
      </c>
      <c r="B47" s="2"/>
      <c r="C47" s="51"/>
      <c r="D47" s="52">
        <v>180</v>
      </c>
    </row>
    <row r="48" spans="1:4" ht="12.75">
      <c r="A48" t="s">
        <v>28</v>
      </c>
      <c r="B48" s="2"/>
      <c r="C48" s="51">
        <v>300</v>
      </c>
      <c r="D48" s="52">
        <v>100</v>
      </c>
    </row>
    <row r="49" spans="1:4" ht="12.75">
      <c r="A49" s="23" t="s">
        <v>107</v>
      </c>
      <c r="B49" s="2"/>
      <c r="C49" s="51"/>
      <c r="D49" s="52">
        <v>200</v>
      </c>
    </row>
    <row r="50" spans="1:4" ht="12.75">
      <c r="A50" s="84" t="s">
        <v>128</v>
      </c>
      <c r="B50" s="13"/>
      <c r="C50" s="51"/>
      <c r="D50" s="52">
        <v>400</v>
      </c>
    </row>
    <row r="51" spans="1:4" ht="12.75">
      <c r="A51" t="s">
        <v>16</v>
      </c>
      <c r="B51" s="2"/>
      <c r="C51" s="51">
        <v>800</v>
      </c>
      <c r="D51" s="52">
        <v>800</v>
      </c>
    </row>
    <row r="52" spans="1:4" ht="12.75">
      <c r="A52" t="s">
        <v>17</v>
      </c>
      <c r="B52" s="2"/>
      <c r="C52" s="51"/>
      <c r="D52" s="52"/>
    </row>
    <row r="53" spans="1:4" ht="13.5" thickBot="1">
      <c r="A53" t="s">
        <v>29</v>
      </c>
      <c r="B53" s="2"/>
      <c r="C53" s="57"/>
      <c r="D53" s="59"/>
    </row>
    <row r="54" spans="1:4" ht="12.75">
      <c r="A54" t="s">
        <v>22</v>
      </c>
      <c r="B54" s="2"/>
      <c r="C54" s="49">
        <f>SUM(C35:C51)</f>
        <v>1558</v>
      </c>
      <c r="D54" s="45">
        <f>SUM(D35:D51)</f>
        <v>4842</v>
      </c>
    </row>
  </sheetData>
  <sheetProtection/>
  <printOptions/>
  <pageMargins left="0.4375" right="0.24791666666666667" top="0.984251968503937" bottom="0.984251968503937" header="0.5118110236220472" footer="0.5118110236220472"/>
  <pageSetup horizontalDpi="600" verticalDpi="600" orientation="portrait" paperSize="9" scale="70" r:id="rId1"/>
</worksheet>
</file>

<file path=xl/worksheets/sheet5.xml><?xml version="1.0" encoding="utf-8"?>
<worksheet xmlns="http://schemas.openxmlformats.org/spreadsheetml/2006/main" xmlns:r="http://schemas.openxmlformats.org/officeDocument/2006/relationships">
  <sheetPr>
    <tabColor rgb="FF33CC33"/>
  </sheetPr>
  <dimension ref="A3:D57"/>
  <sheetViews>
    <sheetView tabSelected="1" zoomScale="120" zoomScaleNormal="120" zoomScalePageLayoutView="0" workbookViewId="0" topLeftCell="A1">
      <selection activeCell="H13" sqref="H13"/>
    </sheetView>
  </sheetViews>
  <sheetFormatPr defaultColWidth="11.421875" defaultRowHeight="12.75"/>
  <cols>
    <col min="1" max="1" width="85.421875" style="0" customWidth="1"/>
    <col min="2" max="2" width="8.8515625" style="0" customWidth="1"/>
    <col min="3" max="3" width="15.421875" style="0" customWidth="1"/>
    <col min="4" max="4" width="13.421875" style="0" bestFit="1" customWidth="1"/>
  </cols>
  <sheetData>
    <row r="3" ht="15">
      <c r="A3" s="20" t="s">
        <v>30</v>
      </c>
    </row>
    <row r="5" spans="1:4" ht="12.75">
      <c r="A5" t="s">
        <v>213</v>
      </c>
      <c r="B5" s="2"/>
      <c r="C5" s="2">
        <v>97684.63</v>
      </c>
      <c r="D5" s="2"/>
    </row>
    <row r="6" spans="1:4" ht="12.75">
      <c r="A6" t="s">
        <v>64</v>
      </c>
      <c r="B6" s="13"/>
      <c r="C6" s="2"/>
      <c r="D6" s="2"/>
    </row>
    <row r="7" spans="1:4" ht="12.75">
      <c r="A7" t="s">
        <v>65</v>
      </c>
      <c r="B7" s="13"/>
      <c r="C7" s="2"/>
      <c r="D7" s="2"/>
    </row>
    <row r="8" spans="1:4" ht="13.5" thickBot="1">
      <c r="A8" t="s">
        <v>66</v>
      </c>
      <c r="B8" s="13"/>
      <c r="C8" s="10">
        <v>33080</v>
      </c>
      <c r="D8" s="2"/>
    </row>
    <row r="9" spans="2:4" ht="15">
      <c r="B9" s="2"/>
      <c r="C9" s="22">
        <f>C5-C8</f>
        <v>64604.630000000005</v>
      </c>
      <c r="D9" s="2"/>
    </row>
    <row r="10" spans="1:4" ht="26.25">
      <c r="A10" s="3" t="s">
        <v>52</v>
      </c>
      <c r="B10" s="14">
        <v>20</v>
      </c>
      <c r="C10" s="2">
        <f>C9/B10</f>
        <v>3230.2315000000003</v>
      </c>
      <c r="D10" s="2"/>
    </row>
    <row r="11" spans="1:4" ht="26.25">
      <c r="A11" s="3" t="s">
        <v>49</v>
      </c>
      <c r="B11" s="15">
        <v>0.1</v>
      </c>
      <c r="C11" s="2">
        <f>B11*C10</f>
        <v>323.02315000000004</v>
      </c>
      <c r="D11" s="2"/>
    </row>
    <row r="12" spans="1:4" ht="12.75">
      <c r="A12" t="s">
        <v>1</v>
      </c>
      <c r="B12" s="2"/>
      <c r="C12" s="2">
        <f>C10-C11</f>
        <v>2907.2083500000003</v>
      </c>
      <c r="D12" s="2"/>
    </row>
    <row r="13" spans="1:4" ht="30.75">
      <c r="A13" s="21" t="s">
        <v>53</v>
      </c>
      <c r="B13" s="5"/>
      <c r="C13" s="2"/>
      <c r="D13" s="2"/>
    </row>
    <row r="14" spans="1:4" ht="12.75">
      <c r="A14" t="s">
        <v>2</v>
      </c>
      <c r="B14" s="2"/>
      <c r="C14" s="2">
        <f>0.5*C12</f>
        <v>1453.6041750000002</v>
      </c>
      <c r="D14" s="2"/>
    </row>
    <row r="15" spans="1:4" ht="26.25">
      <c r="A15" s="3" t="s">
        <v>57</v>
      </c>
      <c r="B15" s="16">
        <v>1.5</v>
      </c>
      <c r="C15" s="2">
        <f>180*B15</f>
        <v>270</v>
      </c>
      <c r="D15" s="2"/>
    </row>
    <row r="16" spans="1:4" ht="12.75">
      <c r="A16" t="s">
        <v>44</v>
      </c>
      <c r="B16" s="2"/>
      <c r="C16" s="2">
        <v>250</v>
      </c>
      <c r="D16" s="2"/>
    </row>
    <row r="17" spans="1:4" ht="12.75">
      <c r="A17" s="23" t="s">
        <v>76</v>
      </c>
      <c r="B17" s="2"/>
      <c r="C17" s="65">
        <f>C55</f>
        <v>2168</v>
      </c>
      <c r="D17" s="2"/>
    </row>
    <row r="18" spans="1:4" ht="12.75">
      <c r="A18" t="s">
        <v>4</v>
      </c>
      <c r="B18" s="2"/>
      <c r="C18" s="2">
        <f>C14+C15+C16+C17</f>
        <v>4141.604175</v>
      </c>
      <c r="D18" s="2"/>
    </row>
    <row r="19" spans="1:4" ht="27">
      <c r="A19" s="3" t="s">
        <v>55</v>
      </c>
      <c r="B19" s="24">
        <v>1000</v>
      </c>
      <c r="C19" s="22">
        <f>C18/B19</f>
        <v>4.141604175</v>
      </c>
      <c r="D19" s="2"/>
    </row>
    <row r="20" spans="1:4" ht="30.75">
      <c r="A20" s="21" t="s">
        <v>54</v>
      </c>
      <c r="B20" s="5"/>
      <c r="C20" s="2"/>
      <c r="D20" s="2"/>
    </row>
    <row r="21" spans="1:4" ht="12.75">
      <c r="A21" t="s">
        <v>2</v>
      </c>
      <c r="B21" s="2"/>
      <c r="C21" s="2">
        <f>0.5*C12</f>
        <v>1453.6041750000002</v>
      </c>
      <c r="D21" s="2"/>
    </row>
    <row r="22" spans="1:4" ht="12.75">
      <c r="A22" s="23" t="s">
        <v>77</v>
      </c>
      <c r="B22" s="2"/>
      <c r="C22" s="66">
        <f>D55</f>
        <v>5302</v>
      </c>
      <c r="D22" s="2"/>
    </row>
    <row r="23" spans="1:4" ht="12.75">
      <c r="A23" t="s">
        <v>4</v>
      </c>
      <c r="B23" s="2"/>
      <c r="C23" s="2">
        <f>C21+C22</f>
        <v>6755.604175</v>
      </c>
      <c r="D23" s="2"/>
    </row>
    <row r="24" spans="1:4" ht="27">
      <c r="A24" s="3" t="s">
        <v>50</v>
      </c>
      <c r="B24" s="24">
        <v>80</v>
      </c>
      <c r="C24" s="22">
        <f>C23/B24</f>
        <v>84.44505218750001</v>
      </c>
      <c r="D24" s="2"/>
    </row>
    <row r="25" spans="1:4" ht="12.75">
      <c r="A25" s="3"/>
      <c r="B25" s="14"/>
      <c r="C25" s="2"/>
      <c r="D25" s="2"/>
    </row>
    <row r="26" spans="1:4" ht="12.75">
      <c r="A26" t="s">
        <v>5</v>
      </c>
      <c r="B26" s="2"/>
      <c r="C26" s="2"/>
      <c r="D26" s="2"/>
    </row>
    <row r="27" spans="2:4" ht="12.75">
      <c r="B27" s="2"/>
      <c r="C27" s="2"/>
      <c r="D27" s="2"/>
    </row>
    <row r="28" spans="1:4" ht="39">
      <c r="A28" s="3" t="s">
        <v>60</v>
      </c>
      <c r="B28" s="5"/>
      <c r="C28" s="2"/>
      <c r="D28" s="2"/>
    </row>
    <row r="29" spans="1:4" ht="26.25">
      <c r="A29" s="3" t="s">
        <v>45</v>
      </c>
      <c r="B29" s="5"/>
      <c r="C29" s="2"/>
      <c r="D29" s="2"/>
    </row>
    <row r="30" spans="1:4" ht="92.25">
      <c r="A30" s="4" t="s">
        <v>46</v>
      </c>
      <c r="B30" s="5"/>
      <c r="C30" s="2"/>
      <c r="D30" s="2"/>
    </row>
    <row r="31" spans="2:4" ht="12.75">
      <c r="B31" s="2"/>
      <c r="C31" s="2"/>
      <c r="D31" s="2"/>
    </row>
    <row r="32" spans="2:4" ht="13.5" thickBot="1">
      <c r="B32" s="2"/>
      <c r="C32" s="10" t="s">
        <v>7</v>
      </c>
      <c r="D32" s="10" t="s">
        <v>8</v>
      </c>
    </row>
    <row r="33" spans="1:4" ht="12.75">
      <c r="A33" s="23" t="s">
        <v>31</v>
      </c>
      <c r="B33" s="2"/>
      <c r="C33" s="27"/>
      <c r="D33" s="67"/>
    </row>
    <row r="34" spans="1:4" ht="12.75">
      <c r="A34" s="61" t="s">
        <v>9</v>
      </c>
      <c r="B34" s="2"/>
      <c r="C34" s="47"/>
      <c r="D34" s="67"/>
    </row>
    <row r="35" spans="1:4" ht="12.75">
      <c r="A35" t="s">
        <v>25</v>
      </c>
      <c r="B35" s="2"/>
      <c r="C35" s="47"/>
      <c r="D35" s="67">
        <v>300</v>
      </c>
    </row>
    <row r="36" spans="1:4" ht="12.75">
      <c r="A36" t="s">
        <v>10</v>
      </c>
      <c r="B36" s="2"/>
      <c r="C36" s="47">
        <v>230</v>
      </c>
      <c r="D36" s="67">
        <v>110</v>
      </c>
    </row>
    <row r="37" spans="1:4" ht="12.75">
      <c r="A37" s="40" t="s">
        <v>103</v>
      </c>
      <c r="B37" s="2"/>
      <c r="C37" s="47"/>
      <c r="D37" s="67">
        <v>1072</v>
      </c>
    </row>
    <row r="38" spans="1:4" ht="12.75">
      <c r="A38" t="s">
        <v>104</v>
      </c>
      <c r="B38" s="2"/>
      <c r="C38" s="47"/>
      <c r="D38" s="67">
        <v>550</v>
      </c>
    </row>
    <row r="39" spans="1:4" ht="12.75">
      <c r="A39" s="23" t="s">
        <v>106</v>
      </c>
      <c r="B39" s="2"/>
      <c r="C39" s="47"/>
      <c r="D39" s="67">
        <v>420</v>
      </c>
    </row>
    <row r="40" spans="1:4" ht="12.75">
      <c r="A40" s="61" t="s">
        <v>11</v>
      </c>
      <c r="B40" s="2"/>
      <c r="C40" s="47"/>
      <c r="D40" s="67"/>
    </row>
    <row r="41" spans="1:4" ht="12.75">
      <c r="A41" t="s">
        <v>105</v>
      </c>
      <c r="C41" s="47"/>
      <c r="D41" s="67">
        <v>600</v>
      </c>
    </row>
    <row r="42" spans="1:4" ht="12.75">
      <c r="A42" s="23" t="s">
        <v>100</v>
      </c>
      <c r="B42" s="13"/>
      <c r="C42" s="47">
        <v>48</v>
      </c>
      <c r="D42" s="67"/>
    </row>
    <row r="43" spans="1:4" ht="12.75">
      <c r="A43" t="s">
        <v>12</v>
      </c>
      <c r="B43" s="2"/>
      <c r="C43" s="47">
        <v>110</v>
      </c>
      <c r="D43" s="67"/>
    </row>
    <row r="44" spans="1:4" ht="12.75">
      <c r="A44" t="s">
        <v>13</v>
      </c>
      <c r="B44" s="2"/>
      <c r="C44" s="47">
        <v>40</v>
      </c>
      <c r="D44" s="67"/>
    </row>
    <row r="45" spans="1:4" ht="12.75">
      <c r="A45" t="s">
        <v>14</v>
      </c>
      <c r="B45" s="2"/>
      <c r="C45" s="47">
        <v>40</v>
      </c>
      <c r="D45" s="67">
        <v>40</v>
      </c>
    </row>
    <row r="46" spans="1:4" ht="12.75">
      <c r="A46" t="s">
        <v>89</v>
      </c>
      <c r="B46" s="13"/>
      <c r="C46" s="47"/>
      <c r="D46" s="67">
        <v>80</v>
      </c>
    </row>
    <row r="47" spans="1:4" ht="12.75">
      <c r="A47" t="s">
        <v>27</v>
      </c>
      <c r="B47" s="2"/>
      <c r="C47" s="47"/>
      <c r="D47" s="67">
        <v>180</v>
      </c>
    </row>
    <row r="48" spans="1:4" ht="12.75">
      <c r="A48" t="s">
        <v>28</v>
      </c>
      <c r="B48" s="2"/>
      <c r="C48" s="47">
        <v>300</v>
      </c>
      <c r="D48" s="67">
        <v>100</v>
      </c>
    </row>
    <row r="49" spans="1:4" ht="12.75">
      <c r="A49" s="23" t="s">
        <v>107</v>
      </c>
      <c r="B49" s="2"/>
      <c r="C49" s="47"/>
      <c r="D49" s="67">
        <v>200</v>
      </c>
    </row>
    <row r="50" spans="1:4" ht="12.75">
      <c r="A50" s="80" t="s">
        <v>128</v>
      </c>
      <c r="B50" s="13"/>
      <c r="C50" s="51"/>
      <c r="D50" s="52">
        <v>400</v>
      </c>
    </row>
    <row r="51" spans="1:4" ht="12.75">
      <c r="A51" t="s">
        <v>28</v>
      </c>
      <c r="B51" s="2"/>
      <c r="C51" s="47">
        <v>450</v>
      </c>
      <c r="D51" s="67">
        <v>120</v>
      </c>
    </row>
    <row r="52" spans="1:4" ht="12.75">
      <c r="A52" s="23" t="s">
        <v>107</v>
      </c>
      <c r="B52" s="2"/>
      <c r="C52" s="47"/>
      <c r="D52" s="67">
        <v>180</v>
      </c>
    </row>
    <row r="53" spans="1:4" ht="12.75">
      <c r="A53" t="s">
        <v>34</v>
      </c>
      <c r="B53" s="2"/>
      <c r="C53" s="47">
        <v>950</v>
      </c>
      <c r="D53" s="67">
        <v>950</v>
      </c>
    </row>
    <row r="54" spans="1:4" ht="13.5" thickBot="1">
      <c r="A54" t="s">
        <v>29</v>
      </c>
      <c r="B54" s="2"/>
      <c r="C54" s="57"/>
      <c r="D54" s="71"/>
    </row>
    <row r="55" spans="1:4" ht="12.75">
      <c r="A55" t="s">
        <v>22</v>
      </c>
      <c r="B55" s="2"/>
      <c r="C55" s="68">
        <f>SUM(C35:C53)</f>
        <v>2168</v>
      </c>
      <c r="D55" s="69">
        <f>SUM(D35:D53)</f>
        <v>5302</v>
      </c>
    </row>
    <row r="56" spans="3:4" ht="12.75">
      <c r="C56" s="70"/>
      <c r="D56" s="70"/>
    </row>
    <row r="57" spans="3:4" ht="12.75">
      <c r="C57" s="70"/>
      <c r="D57" s="70"/>
    </row>
  </sheetData>
  <sheetProtection/>
  <printOptions/>
  <pageMargins left="0.4375" right="0.24791666666666667" top="0.984251968503937" bottom="0.984251968503937" header="0.5118110236220472" footer="0.5118110236220472"/>
  <pageSetup horizontalDpi="600" verticalDpi="600" orientation="portrait" paperSize="9" scale="70" r:id="rId1"/>
</worksheet>
</file>

<file path=xl/worksheets/sheet6.xml><?xml version="1.0" encoding="utf-8"?>
<worksheet xmlns="http://schemas.openxmlformats.org/spreadsheetml/2006/main" xmlns:r="http://schemas.openxmlformats.org/officeDocument/2006/relationships">
  <sheetPr>
    <tabColor rgb="FFFF0000"/>
  </sheetPr>
  <dimension ref="A3:E58"/>
  <sheetViews>
    <sheetView zoomScale="118" zoomScaleNormal="118" zoomScalePageLayoutView="0" workbookViewId="0" topLeftCell="A1">
      <selection activeCell="H11" sqref="H11"/>
    </sheetView>
  </sheetViews>
  <sheetFormatPr defaultColWidth="11.421875" defaultRowHeight="12.75"/>
  <cols>
    <col min="1" max="1" width="85.421875" style="0" customWidth="1"/>
    <col min="2" max="2" width="8.8515625" style="0" customWidth="1"/>
    <col min="3" max="3" width="15.421875" style="0" customWidth="1"/>
    <col min="4" max="4" width="13.421875" style="0" bestFit="1" customWidth="1"/>
  </cols>
  <sheetData>
    <row r="3" ht="15">
      <c r="A3" s="20" t="s">
        <v>177</v>
      </c>
    </row>
    <row r="5" spans="1:4" ht="12.75">
      <c r="A5" s="23" t="s">
        <v>178</v>
      </c>
      <c r="B5" s="2"/>
      <c r="C5" s="2">
        <v>284644.43</v>
      </c>
      <c r="D5" s="2"/>
    </row>
    <row r="6" spans="1:4" ht="12.75">
      <c r="A6" t="s">
        <v>64</v>
      </c>
      <c r="B6" s="13"/>
      <c r="C6" s="2"/>
      <c r="D6" s="2"/>
    </row>
    <row r="7" spans="1:4" ht="12.75">
      <c r="A7" t="s">
        <v>65</v>
      </c>
      <c r="B7" s="13"/>
      <c r="C7" s="2"/>
      <c r="D7" s="2"/>
    </row>
    <row r="8" spans="1:4" ht="13.5" thickBot="1">
      <c r="A8" t="s">
        <v>66</v>
      </c>
      <c r="B8" s="13"/>
      <c r="C8" s="10">
        <v>73500</v>
      </c>
      <c r="D8" s="2"/>
    </row>
    <row r="9" spans="2:4" ht="15">
      <c r="B9" s="2"/>
      <c r="C9" s="22">
        <f>C5-C8</f>
        <v>211144.43</v>
      </c>
      <c r="D9" s="2"/>
    </row>
    <row r="10" spans="1:4" ht="26.25">
      <c r="A10" s="3" t="s">
        <v>52</v>
      </c>
      <c r="B10" s="14">
        <v>25</v>
      </c>
      <c r="C10" s="2">
        <f>C9/B10</f>
        <v>8445.7772</v>
      </c>
      <c r="D10" s="2"/>
    </row>
    <row r="11" spans="1:4" ht="26.25">
      <c r="A11" s="3" t="s">
        <v>49</v>
      </c>
      <c r="B11" s="15">
        <v>0.1</v>
      </c>
      <c r="C11" s="2">
        <f>B11*C10</f>
        <v>844.5777200000001</v>
      </c>
      <c r="D11" s="2"/>
    </row>
    <row r="12" spans="1:4" ht="12.75">
      <c r="A12" t="s">
        <v>1</v>
      </c>
      <c r="B12" s="2"/>
      <c r="C12" s="2">
        <f>C10-C11</f>
        <v>7601.19948</v>
      </c>
      <c r="D12" s="2"/>
    </row>
    <row r="13" spans="1:4" ht="30.75">
      <c r="A13" s="21" t="s">
        <v>53</v>
      </c>
      <c r="B13" s="5"/>
      <c r="C13" s="2"/>
      <c r="D13" s="2"/>
    </row>
    <row r="14" spans="1:4" ht="12.75">
      <c r="A14" t="s">
        <v>2</v>
      </c>
      <c r="B14" s="2"/>
      <c r="C14" s="2">
        <f>0.5*C12</f>
        <v>3800.59974</v>
      </c>
      <c r="D14" s="2"/>
    </row>
    <row r="15" spans="1:4" ht="26.25">
      <c r="A15" s="3" t="s">
        <v>56</v>
      </c>
      <c r="B15" s="16">
        <v>1.5</v>
      </c>
      <c r="C15" s="2">
        <f>350*B15</f>
        <v>525</v>
      </c>
      <c r="D15" s="2"/>
    </row>
    <row r="16" spans="1:4" ht="12.75">
      <c r="A16" t="s">
        <v>44</v>
      </c>
      <c r="B16" s="2"/>
      <c r="C16" s="2">
        <v>250</v>
      </c>
      <c r="D16" s="2"/>
    </row>
    <row r="17" spans="1:4" ht="12.75">
      <c r="A17" s="23" t="s">
        <v>198</v>
      </c>
      <c r="B17" s="2"/>
      <c r="C17" s="49">
        <f>C57</f>
        <v>2582</v>
      </c>
      <c r="D17" s="2"/>
    </row>
    <row r="18" spans="1:4" ht="12.75">
      <c r="A18" t="s">
        <v>4</v>
      </c>
      <c r="B18" s="2"/>
      <c r="C18" s="2">
        <f>C14+C15+C16+C17</f>
        <v>7157.59974</v>
      </c>
      <c r="D18" s="2"/>
    </row>
    <row r="19" spans="1:4" ht="27">
      <c r="A19" s="3" t="s">
        <v>55</v>
      </c>
      <c r="B19" s="24">
        <v>1000</v>
      </c>
      <c r="C19" s="22">
        <f>C18/B19</f>
        <v>7.157599739999999</v>
      </c>
      <c r="D19" s="2"/>
    </row>
    <row r="20" spans="1:4" ht="30.75">
      <c r="A20" s="21" t="s">
        <v>54</v>
      </c>
      <c r="B20" s="5"/>
      <c r="C20" s="2"/>
      <c r="D20" s="2"/>
    </row>
    <row r="21" spans="1:4" ht="12.75">
      <c r="A21" t="s">
        <v>2</v>
      </c>
      <c r="B21" s="2"/>
      <c r="C21" s="2">
        <f>0.5*C12</f>
        <v>3800.59974</v>
      </c>
      <c r="D21" s="2"/>
    </row>
    <row r="22" spans="1:4" ht="12.75">
      <c r="A22" s="23" t="s">
        <v>199</v>
      </c>
      <c r="B22" s="2"/>
      <c r="C22" s="45">
        <f>D57</f>
        <v>7348</v>
      </c>
      <c r="D22" s="2"/>
    </row>
    <row r="23" spans="1:4" ht="12.75">
      <c r="A23" t="s">
        <v>4</v>
      </c>
      <c r="B23" s="2"/>
      <c r="C23" s="2">
        <f>C21+C22</f>
        <v>11148.59974</v>
      </c>
      <c r="D23" s="2"/>
    </row>
    <row r="24" spans="1:4" ht="27">
      <c r="A24" s="3" t="s">
        <v>51</v>
      </c>
      <c r="B24" s="24">
        <v>80</v>
      </c>
      <c r="C24" s="22">
        <f>C23/B24</f>
        <v>139.35749675</v>
      </c>
      <c r="D24" s="2"/>
    </row>
    <row r="25" spans="1:4" ht="12.75">
      <c r="A25" s="3"/>
      <c r="B25" s="14"/>
      <c r="C25" s="2"/>
      <c r="D25" s="2"/>
    </row>
    <row r="26" spans="1:4" ht="12.75">
      <c r="A26" t="s">
        <v>5</v>
      </c>
      <c r="B26" s="2"/>
      <c r="C26" s="2"/>
      <c r="D26" s="2"/>
    </row>
    <row r="27" spans="2:4" ht="12.75">
      <c r="B27" s="2"/>
      <c r="C27" s="2"/>
      <c r="D27" s="2"/>
    </row>
    <row r="28" spans="1:4" ht="39">
      <c r="A28" s="3" t="s">
        <v>60</v>
      </c>
      <c r="B28" s="5"/>
      <c r="C28" s="2"/>
      <c r="D28" s="2"/>
    </row>
    <row r="29" spans="1:4" ht="26.25">
      <c r="A29" s="3" t="s">
        <v>45</v>
      </c>
      <c r="B29" s="5"/>
      <c r="C29" s="2"/>
      <c r="D29" s="2"/>
    </row>
    <row r="30" spans="1:4" ht="92.25">
      <c r="A30" s="4" t="s">
        <v>46</v>
      </c>
      <c r="B30" s="5"/>
      <c r="C30" s="2"/>
      <c r="D30" s="2"/>
    </row>
    <row r="31" spans="2:4" ht="12.75">
      <c r="B31" s="2"/>
      <c r="C31" s="2"/>
      <c r="D31" s="2"/>
    </row>
    <row r="32" spans="2:4" ht="12.75">
      <c r="B32" s="2"/>
      <c r="C32" s="2" t="s">
        <v>7</v>
      </c>
      <c r="D32" s="2" t="s">
        <v>8</v>
      </c>
    </row>
    <row r="33" spans="1:4" ht="12.75">
      <c r="A33" s="23" t="s">
        <v>200</v>
      </c>
      <c r="B33" s="2"/>
      <c r="C33" s="27"/>
      <c r="D33" s="67"/>
    </row>
    <row r="34" spans="1:5" ht="12.75">
      <c r="A34" s="61" t="s">
        <v>9</v>
      </c>
      <c r="B34" s="2"/>
      <c r="C34" s="27"/>
      <c r="D34" s="67"/>
      <c r="E34" s="38"/>
    </row>
    <row r="35" spans="1:5" ht="12.75">
      <c r="A35" s="23" t="s">
        <v>112</v>
      </c>
      <c r="B35" s="2"/>
      <c r="C35" s="27"/>
      <c r="D35" s="67">
        <v>450</v>
      </c>
      <c r="E35" s="38"/>
    </row>
    <row r="36" spans="1:5" ht="12.75">
      <c r="A36" t="s">
        <v>10</v>
      </c>
      <c r="B36" s="2"/>
      <c r="C36" s="27">
        <v>250</v>
      </c>
      <c r="D36" s="67">
        <v>120</v>
      </c>
      <c r="E36" s="38"/>
    </row>
    <row r="37" spans="1:5" ht="12.75">
      <c r="A37" s="40" t="s">
        <v>103</v>
      </c>
      <c r="B37" s="2"/>
      <c r="C37" s="27"/>
      <c r="D37" s="67">
        <v>1072</v>
      </c>
      <c r="E37" s="38"/>
    </row>
    <row r="38" spans="1:5" ht="12.75">
      <c r="A38" s="40" t="s">
        <v>118</v>
      </c>
      <c r="B38" s="2"/>
      <c r="C38" s="27"/>
      <c r="D38" s="67">
        <v>206</v>
      </c>
      <c r="E38" s="38"/>
    </row>
    <row r="39" spans="1:5" ht="12.75">
      <c r="A39" t="s">
        <v>104</v>
      </c>
      <c r="B39" s="2"/>
      <c r="C39" s="27"/>
      <c r="D39" s="67">
        <v>550</v>
      </c>
      <c r="E39" s="38"/>
    </row>
    <row r="40" spans="1:5" ht="12.75">
      <c r="A40" s="23" t="s">
        <v>110</v>
      </c>
      <c r="B40" s="2"/>
      <c r="C40" s="27"/>
      <c r="D40" s="67">
        <v>700</v>
      </c>
      <c r="E40" s="38"/>
    </row>
    <row r="41" spans="1:5" ht="12.75">
      <c r="A41" s="61" t="s">
        <v>11</v>
      </c>
      <c r="B41" s="2"/>
      <c r="C41" s="27"/>
      <c r="D41" s="67"/>
      <c r="E41" s="38"/>
    </row>
    <row r="42" spans="1:5" ht="12.75">
      <c r="A42" t="s">
        <v>105</v>
      </c>
      <c r="C42" s="27"/>
      <c r="D42" s="67">
        <v>600</v>
      </c>
      <c r="E42" s="38"/>
    </row>
    <row r="43" spans="1:5" ht="12.75">
      <c r="A43" s="23" t="s">
        <v>111</v>
      </c>
      <c r="B43" s="13"/>
      <c r="C43" s="27">
        <v>62</v>
      </c>
      <c r="D43" s="67"/>
      <c r="E43" s="38"/>
    </row>
    <row r="44" spans="1:5" ht="12.75">
      <c r="A44" s="23" t="s">
        <v>26</v>
      </c>
      <c r="B44" s="13"/>
      <c r="C44" s="27">
        <v>40</v>
      </c>
      <c r="D44" s="67"/>
      <c r="E44" s="38"/>
    </row>
    <row r="45" spans="1:5" ht="12.75">
      <c r="A45" t="s">
        <v>12</v>
      </c>
      <c r="B45" s="2"/>
      <c r="C45" s="27">
        <v>250</v>
      </c>
      <c r="D45" s="67"/>
      <c r="E45" s="38"/>
    </row>
    <row r="46" spans="1:5" ht="12.75">
      <c r="A46" t="s">
        <v>13</v>
      </c>
      <c r="B46" s="2"/>
      <c r="C46" s="27">
        <v>130</v>
      </c>
      <c r="D46" s="67"/>
      <c r="E46" s="38"/>
    </row>
    <row r="47" spans="1:5" ht="12.75">
      <c r="A47" t="s">
        <v>14</v>
      </c>
      <c r="B47" s="2"/>
      <c r="C47" s="27">
        <v>50</v>
      </c>
      <c r="D47" s="67">
        <v>50</v>
      </c>
      <c r="E47" s="38"/>
    </row>
    <row r="48" spans="1:5" ht="12.75">
      <c r="A48" s="23" t="s">
        <v>121</v>
      </c>
      <c r="B48" s="13"/>
      <c r="C48" s="27"/>
      <c r="D48" s="67">
        <v>150</v>
      </c>
      <c r="E48" s="38"/>
    </row>
    <row r="49" spans="1:5" ht="12.75">
      <c r="A49" s="23" t="s">
        <v>116</v>
      </c>
      <c r="B49" s="13"/>
      <c r="C49" s="27"/>
      <c r="D49" s="67">
        <v>1000</v>
      </c>
      <c r="E49" s="38"/>
    </row>
    <row r="50" spans="1:5" ht="12.75">
      <c r="A50" s="23" t="s">
        <v>113</v>
      </c>
      <c r="B50" s="2"/>
      <c r="C50" s="27"/>
      <c r="D50" s="67">
        <v>50</v>
      </c>
      <c r="E50" s="38"/>
    </row>
    <row r="51" spans="1:5" ht="12.75">
      <c r="A51" s="23" t="s">
        <v>15</v>
      </c>
      <c r="B51" s="2"/>
      <c r="C51" s="27">
        <v>400</v>
      </c>
      <c r="D51" s="67">
        <v>200</v>
      </c>
      <c r="E51" s="38"/>
    </row>
    <row r="52" spans="1:5" ht="12.75">
      <c r="A52" s="23" t="s">
        <v>107</v>
      </c>
      <c r="B52" s="2"/>
      <c r="C52" s="27"/>
      <c r="D52" s="67">
        <v>400</v>
      </c>
      <c r="E52" s="38"/>
    </row>
    <row r="53" spans="1:5" ht="12.75">
      <c r="A53" s="80" t="s">
        <v>128</v>
      </c>
      <c r="B53" s="13"/>
      <c r="C53" s="51"/>
      <c r="D53" s="52">
        <v>400</v>
      </c>
      <c r="E53" s="70"/>
    </row>
    <row r="54" spans="1:4" ht="12.75">
      <c r="A54" t="s">
        <v>16</v>
      </c>
      <c r="B54" s="2"/>
      <c r="C54" s="27">
        <v>1400</v>
      </c>
      <c r="D54" s="28">
        <v>1400</v>
      </c>
    </row>
    <row r="55" spans="1:4" ht="12.75">
      <c r="A55" t="s">
        <v>17</v>
      </c>
      <c r="B55" s="2"/>
      <c r="C55" s="27"/>
      <c r="D55" s="28"/>
    </row>
    <row r="56" spans="1:5" ht="13.5" thickBot="1">
      <c r="A56" t="s">
        <v>29</v>
      </c>
      <c r="B56" s="2"/>
      <c r="C56" s="30"/>
      <c r="D56" s="31"/>
      <c r="E56" s="70"/>
    </row>
    <row r="57" spans="1:5" ht="12.75">
      <c r="A57" t="s">
        <v>22</v>
      </c>
      <c r="B57" s="2"/>
      <c r="C57" s="49">
        <f>SUM(C33:C56)</f>
        <v>2582</v>
      </c>
      <c r="D57" s="45">
        <f>SUM(D33:D56)</f>
        <v>7348</v>
      </c>
      <c r="E57" s="70"/>
    </row>
    <row r="58" spans="3:4" ht="12.75">
      <c r="C58" s="23"/>
      <c r="D58" s="23"/>
    </row>
  </sheetData>
  <sheetProtection/>
  <printOptions/>
  <pageMargins left="0.4375" right="0.24791666666666667" top="0.984251968503937" bottom="0.984251968503937" header="0.5118110236220472" footer="0.5118110236220472"/>
  <pageSetup horizontalDpi="600" verticalDpi="600" orientation="portrait" paperSize="9" scale="70" r:id="rId1"/>
</worksheet>
</file>

<file path=xl/worksheets/sheet7.xml><?xml version="1.0" encoding="utf-8"?>
<worksheet xmlns="http://schemas.openxmlformats.org/spreadsheetml/2006/main" xmlns:r="http://schemas.openxmlformats.org/officeDocument/2006/relationships">
  <sheetPr>
    <tabColor theme="9" tint="-0.24997000396251678"/>
  </sheetPr>
  <dimension ref="A3:D68"/>
  <sheetViews>
    <sheetView zoomScale="112" zoomScaleNormal="112" zoomScalePageLayoutView="0" workbookViewId="0" topLeftCell="A1">
      <selection activeCell="C10" sqref="C10"/>
    </sheetView>
  </sheetViews>
  <sheetFormatPr defaultColWidth="11.421875" defaultRowHeight="12.75"/>
  <cols>
    <col min="1" max="1" width="85.421875" style="0" customWidth="1"/>
    <col min="2" max="2" width="8.8515625" style="17" customWidth="1"/>
    <col min="3" max="3" width="15.421875" style="0" customWidth="1"/>
    <col min="4" max="4" width="13.421875" style="0" bestFit="1" customWidth="1"/>
  </cols>
  <sheetData>
    <row r="3" ht="15">
      <c r="A3" s="20" t="s">
        <v>189</v>
      </c>
    </row>
    <row r="5" spans="1:4" ht="12.75">
      <c r="A5" s="40" t="s">
        <v>182</v>
      </c>
      <c r="B5" s="13"/>
      <c r="C5" s="2">
        <v>208250.94</v>
      </c>
      <c r="D5" s="2"/>
    </row>
    <row r="6" spans="1:4" ht="12.75">
      <c r="A6" s="3" t="s">
        <v>64</v>
      </c>
      <c r="B6" s="13"/>
      <c r="C6" s="2"/>
      <c r="D6" s="2"/>
    </row>
    <row r="7" spans="1:4" ht="12.75">
      <c r="A7" s="3" t="s">
        <v>65</v>
      </c>
      <c r="B7" s="13"/>
      <c r="C7" s="2"/>
      <c r="D7" s="2"/>
    </row>
    <row r="8" spans="1:4" ht="13.5" thickBot="1">
      <c r="A8" s="3" t="s">
        <v>66</v>
      </c>
      <c r="B8" s="13"/>
      <c r="C8" s="10">
        <v>76120</v>
      </c>
      <c r="D8" s="2"/>
    </row>
    <row r="9" spans="1:4" ht="15">
      <c r="A9" s="3"/>
      <c r="B9" s="13"/>
      <c r="C9" s="22">
        <f>C5-C8</f>
        <v>132130.94</v>
      </c>
      <c r="D9" s="2"/>
    </row>
    <row r="10" spans="1:4" ht="26.25">
      <c r="A10" s="3" t="s">
        <v>52</v>
      </c>
      <c r="B10" s="14">
        <v>25</v>
      </c>
      <c r="C10" s="2">
        <f>C9/B10</f>
        <v>5285.2376</v>
      </c>
      <c r="D10" s="2"/>
    </row>
    <row r="11" spans="1:4" ht="26.25">
      <c r="A11" s="3" t="s">
        <v>49</v>
      </c>
      <c r="B11" s="15">
        <v>0.1</v>
      </c>
      <c r="C11" s="2">
        <f>B11*C10</f>
        <v>528.52376</v>
      </c>
      <c r="D11" s="2"/>
    </row>
    <row r="12" spans="1:4" ht="12.75">
      <c r="A12" s="3" t="s">
        <v>1</v>
      </c>
      <c r="B12" s="13"/>
      <c r="C12" s="2">
        <f>C10-C11</f>
        <v>4756.71384</v>
      </c>
      <c r="D12" s="2"/>
    </row>
    <row r="13" spans="1:4" ht="30.75">
      <c r="A13" s="21" t="s">
        <v>53</v>
      </c>
      <c r="B13" s="16"/>
      <c r="C13" s="2"/>
      <c r="D13" s="2"/>
    </row>
    <row r="14" spans="1:4" ht="12.75">
      <c r="A14" s="3" t="s">
        <v>2</v>
      </c>
      <c r="B14" s="13"/>
      <c r="C14" s="2">
        <f>0.5*C12</f>
        <v>2378.35692</v>
      </c>
      <c r="D14" s="2"/>
    </row>
    <row r="15" spans="1:4" ht="26.25">
      <c r="A15" s="3" t="s">
        <v>56</v>
      </c>
      <c r="B15" s="16">
        <v>1.5</v>
      </c>
      <c r="C15" s="2">
        <f>350*B15</f>
        <v>525</v>
      </c>
      <c r="D15" s="2"/>
    </row>
    <row r="16" spans="1:4" ht="12.75">
      <c r="A16" s="3" t="s">
        <v>44</v>
      </c>
      <c r="B16" s="13"/>
      <c r="C16" s="2">
        <v>250</v>
      </c>
      <c r="D16" s="2"/>
    </row>
    <row r="17" spans="1:4" ht="12.75">
      <c r="A17" s="40" t="s">
        <v>187</v>
      </c>
      <c r="B17" s="13"/>
      <c r="C17" s="49">
        <f>C64</f>
        <v>2582</v>
      </c>
      <c r="D17" s="2"/>
    </row>
    <row r="18" spans="1:4" ht="12.75">
      <c r="A18" s="3" t="s">
        <v>4</v>
      </c>
      <c r="B18" s="13"/>
      <c r="C18" s="2">
        <f>C14+C15+C16+C17</f>
        <v>5735.35692</v>
      </c>
      <c r="D18" s="2"/>
    </row>
    <row r="19" spans="1:4" ht="27">
      <c r="A19" s="3" t="s">
        <v>55</v>
      </c>
      <c r="B19" s="24">
        <v>1000</v>
      </c>
      <c r="C19" s="22">
        <f>C18/B19</f>
        <v>5.73535692</v>
      </c>
      <c r="D19" s="2"/>
    </row>
    <row r="20" spans="1:4" ht="30.75">
      <c r="A20" s="21" t="s">
        <v>54</v>
      </c>
      <c r="B20" s="16"/>
      <c r="C20" s="2"/>
      <c r="D20" s="2"/>
    </row>
    <row r="21" spans="1:4" ht="12.75">
      <c r="A21" s="3" t="s">
        <v>2</v>
      </c>
      <c r="B21" s="13"/>
      <c r="C21" s="2">
        <f>0.5*C12</f>
        <v>2378.35692</v>
      </c>
      <c r="D21" s="2"/>
    </row>
    <row r="22" spans="1:4" ht="12.75">
      <c r="A22" s="40" t="s">
        <v>188</v>
      </c>
      <c r="B22" s="13"/>
      <c r="C22" s="45">
        <f>D64</f>
        <v>10788</v>
      </c>
      <c r="D22" s="2"/>
    </row>
    <row r="23" spans="1:4" ht="12.75">
      <c r="A23" s="3" t="s">
        <v>4</v>
      </c>
      <c r="B23" s="13"/>
      <c r="C23" s="2">
        <f>C21+C22</f>
        <v>13166.35692</v>
      </c>
      <c r="D23" s="2"/>
    </row>
    <row r="24" spans="1:4" ht="27">
      <c r="A24" s="3" t="s">
        <v>50</v>
      </c>
      <c r="B24" s="24">
        <v>80</v>
      </c>
      <c r="C24" s="22">
        <f>C23/B24</f>
        <v>164.5794615</v>
      </c>
      <c r="D24" s="2"/>
    </row>
    <row r="25" spans="1:4" ht="12.75">
      <c r="A25" s="3"/>
      <c r="B25" s="14"/>
      <c r="C25" s="2"/>
      <c r="D25" s="2"/>
    </row>
    <row r="26" spans="1:4" ht="12.75">
      <c r="A26" s="3" t="s">
        <v>5</v>
      </c>
      <c r="B26" s="13"/>
      <c r="C26" s="2"/>
      <c r="D26" s="2"/>
    </row>
    <row r="27" spans="1:4" ht="12.75">
      <c r="A27" s="3"/>
      <c r="B27" s="13"/>
      <c r="C27" s="2"/>
      <c r="D27" s="2"/>
    </row>
    <row r="28" spans="1:4" ht="39">
      <c r="A28" s="3" t="s">
        <v>60</v>
      </c>
      <c r="B28" s="16"/>
      <c r="C28" s="2"/>
      <c r="D28" s="2"/>
    </row>
    <row r="29" spans="1:4" ht="26.25">
      <c r="A29" s="3" t="s">
        <v>45</v>
      </c>
      <c r="B29" s="16"/>
      <c r="C29" s="2"/>
      <c r="D29" s="2"/>
    </row>
    <row r="30" spans="1:4" ht="92.25">
      <c r="A30" s="4" t="s">
        <v>46</v>
      </c>
      <c r="B30" s="16"/>
      <c r="C30" s="2"/>
      <c r="D30" s="2"/>
    </row>
    <row r="31" spans="1:4" ht="12.75">
      <c r="A31" s="3"/>
      <c r="B31" s="13"/>
      <c r="C31" s="2"/>
      <c r="D31" s="2"/>
    </row>
    <row r="32" spans="1:4" ht="13.5" thickBot="1">
      <c r="A32" s="3"/>
      <c r="B32" s="13"/>
      <c r="C32" s="10" t="s">
        <v>7</v>
      </c>
      <c r="D32" s="10" t="s">
        <v>8</v>
      </c>
    </row>
    <row r="33" spans="1:4" ht="12.75">
      <c r="A33" s="40" t="s">
        <v>201</v>
      </c>
      <c r="B33" s="2"/>
      <c r="C33" s="51"/>
      <c r="D33" s="67"/>
    </row>
    <row r="34" spans="1:4" ht="12.75">
      <c r="A34" s="90" t="s">
        <v>9</v>
      </c>
      <c r="B34" s="2"/>
      <c r="C34" s="51"/>
      <c r="D34" s="67"/>
    </row>
    <row r="35" spans="1:4" ht="12.75">
      <c r="A35" s="40" t="s">
        <v>112</v>
      </c>
      <c r="B35" s="2"/>
      <c r="C35" s="51"/>
      <c r="D35" s="67">
        <v>450</v>
      </c>
    </row>
    <row r="36" spans="1:4" ht="12.75">
      <c r="A36" s="3" t="s">
        <v>10</v>
      </c>
      <c r="B36" s="2"/>
      <c r="C36" s="51">
        <v>250</v>
      </c>
      <c r="D36" s="67">
        <v>140</v>
      </c>
    </row>
    <row r="37" spans="1:4" ht="12.75">
      <c r="A37" s="40" t="s">
        <v>103</v>
      </c>
      <c r="B37" s="2"/>
      <c r="C37" s="51"/>
      <c r="D37" s="67">
        <v>1072</v>
      </c>
    </row>
    <row r="38" spans="1:4" ht="12.75">
      <c r="A38" s="40" t="s">
        <v>118</v>
      </c>
      <c r="B38" s="2"/>
      <c r="C38" s="27"/>
      <c r="D38" s="67">
        <v>206</v>
      </c>
    </row>
    <row r="39" spans="1:4" ht="12.75">
      <c r="A39" s="3" t="s">
        <v>104</v>
      </c>
      <c r="B39" s="2"/>
      <c r="C39" s="51"/>
      <c r="D39" s="67">
        <v>550</v>
      </c>
    </row>
    <row r="40" spans="1:4" ht="12.75">
      <c r="A40" s="40" t="s">
        <v>110</v>
      </c>
      <c r="B40" s="2"/>
      <c r="C40" s="51"/>
      <c r="D40" s="67">
        <v>700</v>
      </c>
    </row>
    <row r="41" spans="1:4" ht="12.75">
      <c r="A41" s="40" t="s">
        <v>152</v>
      </c>
      <c r="B41" s="2"/>
      <c r="C41" s="51"/>
      <c r="D41" s="67">
        <v>1200</v>
      </c>
    </row>
    <row r="42" spans="1:4" ht="12.75">
      <c r="A42" s="90" t="s">
        <v>11</v>
      </c>
      <c r="B42" s="2"/>
      <c r="C42" s="51"/>
      <c r="D42" s="67"/>
    </row>
    <row r="43" spans="1:4" ht="12.75">
      <c r="A43" s="3" t="s">
        <v>105</v>
      </c>
      <c r="B43"/>
      <c r="C43" s="51"/>
      <c r="D43" s="67">
        <v>600</v>
      </c>
    </row>
    <row r="44" spans="1:4" ht="12.75">
      <c r="A44" s="40" t="s">
        <v>111</v>
      </c>
      <c r="B44" s="13"/>
      <c r="C44" s="51">
        <v>62</v>
      </c>
      <c r="D44" s="67"/>
    </row>
    <row r="45" spans="1:4" ht="12.75">
      <c r="A45" s="40" t="s">
        <v>26</v>
      </c>
      <c r="B45" s="13"/>
      <c r="C45" s="51">
        <v>40</v>
      </c>
      <c r="D45" s="67"/>
    </row>
    <row r="46" spans="1:4" ht="12.75">
      <c r="A46" s="3" t="s">
        <v>12</v>
      </c>
      <c r="B46" s="2"/>
      <c r="C46" s="51">
        <v>250</v>
      </c>
      <c r="D46" s="67"/>
    </row>
    <row r="47" spans="1:4" ht="12.75">
      <c r="A47" s="3" t="s">
        <v>13</v>
      </c>
      <c r="B47" s="2"/>
      <c r="C47" s="51">
        <v>130</v>
      </c>
      <c r="D47" s="67"/>
    </row>
    <row r="48" spans="1:4" ht="12.75">
      <c r="A48" s="40" t="s">
        <v>138</v>
      </c>
      <c r="B48" s="2"/>
      <c r="C48" s="51">
        <v>50</v>
      </c>
      <c r="D48" s="67">
        <v>50</v>
      </c>
    </row>
    <row r="49" spans="1:4" ht="12.75">
      <c r="A49" s="40" t="s">
        <v>121</v>
      </c>
      <c r="B49" s="13"/>
      <c r="C49" s="51"/>
      <c r="D49" s="67">
        <v>150</v>
      </c>
    </row>
    <row r="50" spans="1:4" ht="12.75">
      <c r="A50" s="40" t="s">
        <v>168</v>
      </c>
      <c r="B50" s="13"/>
      <c r="C50" s="51"/>
      <c r="D50" s="67">
        <v>1000</v>
      </c>
    </row>
    <row r="51" spans="1:4" ht="12.75">
      <c r="A51" s="3" t="s">
        <v>27</v>
      </c>
      <c r="B51" s="2"/>
      <c r="C51" s="51"/>
      <c r="D51" s="67">
        <v>200</v>
      </c>
    </row>
    <row r="52" spans="1:4" ht="12.75">
      <c r="A52" s="40" t="s">
        <v>15</v>
      </c>
      <c r="B52" s="2"/>
      <c r="C52" s="51">
        <v>400</v>
      </c>
      <c r="D52" s="67">
        <v>200</v>
      </c>
    </row>
    <row r="53" spans="1:4" ht="12.75">
      <c r="A53" s="40" t="s">
        <v>107</v>
      </c>
      <c r="B53" s="2"/>
      <c r="C53" s="51"/>
      <c r="D53" s="67">
        <v>400</v>
      </c>
    </row>
    <row r="54" spans="1:4" ht="12.75">
      <c r="A54" s="85" t="s">
        <v>128</v>
      </c>
      <c r="B54" s="13"/>
      <c r="C54" s="51"/>
      <c r="D54" s="52">
        <v>400</v>
      </c>
    </row>
    <row r="55" spans="1:4" ht="12.75">
      <c r="A55" s="3" t="s">
        <v>32</v>
      </c>
      <c r="B55" s="2"/>
      <c r="C55" s="51"/>
      <c r="D55" s="52">
        <v>280</v>
      </c>
    </row>
    <row r="56" spans="1:4" ht="12.75">
      <c r="A56" s="40" t="s">
        <v>158</v>
      </c>
      <c r="B56" s="2"/>
      <c r="C56" s="51"/>
      <c r="D56" s="52">
        <v>350</v>
      </c>
    </row>
    <row r="57" spans="1:4" ht="12.75">
      <c r="A57" s="85" t="s">
        <v>155</v>
      </c>
      <c r="B57" s="2"/>
      <c r="C57" s="51"/>
      <c r="D57" s="52">
        <v>600</v>
      </c>
    </row>
    <row r="58" spans="1:4" ht="12.75">
      <c r="A58" s="85" t="s">
        <v>156</v>
      </c>
      <c r="B58" s="2"/>
      <c r="C58" s="51"/>
      <c r="D58" s="52">
        <v>210</v>
      </c>
    </row>
    <row r="59" spans="1:4" ht="12.75">
      <c r="A59" s="85" t="s">
        <v>157</v>
      </c>
      <c r="B59" s="2"/>
      <c r="C59" s="67"/>
      <c r="D59" s="52">
        <v>480</v>
      </c>
    </row>
    <row r="60" spans="1:4" ht="12.75">
      <c r="A60" s="85" t="s">
        <v>153</v>
      </c>
      <c r="D60" s="52">
        <v>150</v>
      </c>
    </row>
    <row r="61" spans="1:4" ht="12.75">
      <c r="A61" s="3" t="s">
        <v>16</v>
      </c>
      <c r="B61" s="2"/>
      <c r="C61" s="51">
        <v>1400</v>
      </c>
      <c r="D61" s="52">
        <v>1400</v>
      </c>
    </row>
    <row r="62" spans="1:4" ht="12.75">
      <c r="A62" s="3" t="s">
        <v>17</v>
      </c>
      <c r="B62" s="2"/>
      <c r="C62" s="51"/>
      <c r="D62" s="52"/>
    </row>
    <row r="63" spans="1:4" ht="13.5" thickBot="1">
      <c r="A63" s="3" t="s">
        <v>29</v>
      </c>
      <c r="B63" s="13"/>
      <c r="C63" s="57"/>
      <c r="D63" s="59"/>
    </row>
    <row r="64" spans="1:4" ht="12.75">
      <c r="A64" s="3" t="s">
        <v>22</v>
      </c>
      <c r="B64" s="13"/>
      <c r="C64" s="73">
        <f>SUM(C33:C62)</f>
        <v>2582</v>
      </c>
      <c r="D64" s="45">
        <f>SUM(D33:D62)</f>
        <v>10788</v>
      </c>
    </row>
    <row r="65" ht="12.75">
      <c r="A65" s="3"/>
    </row>
    <row r="66" ht="12.75">
      <c r="A66" s="3"/>
    </row>
    <row r="67" ht="12.75">
      <c r="A67" s="3"/>
    </row>
    <row r="68" ht="12.75">
      <c r="A68" s="3"/>
    </row>
  </sheetData>
  <sheetProtection/>
  <printOptions/>
  <pageMargins left="0.4375" right="0.24791666666666667" top="0.984251968503937" bottom="0.984251968503937" header="0.5118110236220472" footer="0.5118110236220472"/>
  <pageSetup horizontalDpi="600" verticalDpi="600" orientation="portrait" paperSize="9" scale="70" r:id="rId1"/>
</worksheet>
</file>

<file path=xl/worksheets/sheet8.xml><?xml version="1.0" encoding="utf-8"?>
<worksheet xmlns="http://schemas.openxmlformats.org/spreadsheetml/2006/main" xmlns:r="http://schemas.openxmlformats.org/officeDocument/2006/relationships">
  <sheetPr>
    <tabColor rgb="FF33CC33"/>
  </sheetPr>
  <dimension ref="A1:D61"/>
  <sheetViews>
    <sheetView zoomScale="106" zoomScaleNormal="106" zoomScalePageLayoutView="0" workbookViewId="0" topLeftCell="A1">
      <selection activeCell="A31" sqref="A31"/>
    </sheetView>
  </sheetViews>
  <sheetFormatPr defaultColWidth="11.421875" defaultRowHeight="12.75"/>
  <cols>
    <col min="1" max="1" width="85.421875" style="0" customWidth="1"/>
    <col min="2" max="2" width="8.8515625" style="0" customWidth="1"/>
    <col min="3" max="3" width="15.421875" style="0" customWidth="1"/>
    <col min="4" max="4" width="13.421875" style="0" bestFit="1" customWidth="1"/>
  </cols>
  <sheetData>
    <row r="1" ht="12.75">
      <c r="B1" s="17"/>
    </row>
    <row r="2" ht="12.75">
      <c r="B2" s="17"/>
    </row>
    <row r="3" spans="1:2" ht="15">
      <c r="A3" s="20" t="s">
        <v>184</v>
      </c>
      <c r="B3" s="17"/>
    </row>
    <row r="4" ht="12.75">
      <c r="B4" s="17"/>
    </row>
    <row r="5" spans="1:4" ht="12.75">
      <c r="A5" s="23" t="s">
        <v>190</v>
      </c>
      <c r="B5" s="13"/>
      <c r="C5" s="2">
        <v>302156</v>
      </c>
      <c r="D5" s="2"/>
    </row>
    <row r="6" spans="1:4" ht="12.75">
      <c r="A6" t="s">
        <v>64</v>
      </c>
      <c r="B6" s="13"/>
      <c r="C6" s="2"/>
      <c r="D6" s="2"/>
    </row>
    <row r="7" spans="1:4" ht="12.75">
      <c r="A7" t="s">
        <v>65</v>
      </c>
      <c r="B7" s="13"/>
      <c r="C7" s="2"/>
      <c r="D7" s="2"/>
    </row>
    <row r="8" spans="1:4" ht="13.5" thickBot="1">
      <c r="A8" t="s">
        <v>66</v>
      </c>
      <c r="B8" s="13"/>
      <c r="C8" s="10">
        <v>80000</v>
      </c>
      <c r="D8" s="2"/>
    </row>
    <row r="9" spans="2:4" ht="15">
      <c r="B9" s="13"/>
      <c r="C9" s="22">
        <f>C5-C8</f>
        <v>222156</v>
      </c>
      <c r="D9" s="2"/>
    </row>
    <row r="10" spans="1:4" ht="26.25">
      <c r="A10" s="3" t="s">
        <v>52</v>
      </c>
      <c r="B10" s="14">
        <v>25</v>
      </c>
      <c r="C10" s="2">
        <f>C9/B10</f>
        <v>8886.24</v>
      </c>
      <c r="D10" s="2"/>
    </row>
    <row r="11" spans="1:4" ht="26.25">
      <c r="A11" s="3" t="s">
        <v>49</v>
      </c>
      <c r="B11" s="15">
        <v>0.1</v>
      </c>
      <c r="C11" s="2">
        <f>B11*C10</f>
        <v>888.624</v>
      </c>
      <c r="D11" s="2"/>
    </row>
    <row r="12" spans="1:4" ht="12.75">
      <c r="A12" t="s">
        <v>1</v>
      </c>
      <c r="B12" s="13"/>
      <c r="C12" s="2">
        <f>C10-C11</f>
        <v>7997.616</v>
      </c>
      <c r="D12" s="2"/>
    </row>
    <row r="13" spans="1:4" ht="30.75">
      <c r="A13" s="21" t="s">
        <v>53</v>
      </c>
      <c r="B13" s="16"/>
      <c r="C13" s="2"/>
      <c r="D13" s="2"/>
    </row>
    <row r="14" spans="1:4" ht="12.75">
      <c r="A14" t="s">
        <v>2</v>
      </c>
      <c r="B14" s="13"/>
      <c r="C14" s="2">
        <f>0.5*C12</f>
        <v>3998.808</v>
      </c>
      <c r="D14" s="2"/>
    </row>
    <row r="15" spans="1:4" ht="26.25">
      <c r="A15" s="3" t="s">
        <v>56</v>
      </c>
      <c r="B15" s="16">
        <v>1.5</v>
      </c>
      <c r="C15" s="2">
        <f>350*B15</f>
        <v>525</v>
      </c>
      <c r="D15" s="2"/>
    </row>
    <row r="16" spans="1:4" ht="12.75">
      <c r="A16" t="s">
        <v>44</v>
      </c>
      <c r="B16" s="13"/>
      <c r="C16" s="2">
        <v>250</v>
      </c>
      <c r="D16" s="2"/>
    </row>
    <row r="17" spans="1:4" ht="12.75">
      <c r="A17" s="23" t="s">
        <v>185</v>
      </c>
      <c r="B17" s="13"/>
      <c r="C17" s="49">
        <f>C58</f>
        <v>2582</v>
      </c>
      <c r="D17" s="19"/>
    </row>
    <row r="18" spans="1:4" ht="12.75">
      <c r="A18" t="s">
        <v>4</v>
      </c>
      <c r="B18" s="13"/>
      <c r="C18" s="19">
        <f>C14+C15+C16+C17</f>
        <v>7355.808</v>
      </c>
      <c r="D18" s="19"/>
    </row>
    <row r="19" spans="1:4" ht="27">
      <c r="A19" s="3" t="s">
        <v>55</v>
      </c>
      <c r="B19" s="24">
        <v>1000</v>
      </c>
      <c r="C19" s="22">
        <f>C18/B19</f>
        <v>7.355808</v>
      </c>
      <c r="D19" s="19"/>
    </row>
    <row r="20" spans="1:4" ht="30.75">
      <c r="A20" s="21" t="s">
        <v>54</v>
      </c>
      <c r="B20" s="16"/>
      <c r="C20" s="19"/>
      <c r="D20" s="19"/>
    </row>
    <row r="21" spans="1:4" ht="12.75">
      <c r="A21" t="s">
        <v>2</v>
      </c>
      <c r="B21" s="13"/>
      <c r="C21" s="19">
        <f>0.5*C12</f>
        <v>3998.808</v>
      </c>
      <c r="D21" s="19"/>
    </row>
    <row r="22" spans="1:4" ht="12.75">
      <c r="A22" s="23" t="s">
        <v>186</v>
      </c>
      <c r="B22" s="13"/>
      <c r="C22" s="45">
        <f>D58</f>
        <v>7708</v>
      </c>
      <c r="D22" s="19"/>
    </row>
    <row r="23" spans="1:4" ht="12.75">
      <c r="A23" t="s">
        <v>4</v>
      </c>
      <c r="B23" s="13"/>
      <c r="C23" s="19">
        <f>C21+C22</f>
        <v>11706.808</v>
      </c>
      <c r="D23" s="19"/>
    </row>
    <row r="24" spans="1:4" ht="27">
      <c r="A24" s="3" t="s">
        <v>50</v>
      </c>
      <c r="B24" s="24">
        <v>80</v>
      </c>
      <c r="C24" s="22">
        <f>C23/B24</f>
        <v>146.3351</v>
      </c>
      <c r="D24" s="2"/>
    </row>
    <row r="25" spans="1:4" ht="12.75">
      <c r="A25" s="3"/>
      <c r="B25" s="14"/>
      <c r="C25" s="2"/>
      <c r="D25" s="2"/>
    </row>
    <row r="26" spans="1:4" ht="12.75">
      <c r="A26" t="s">
        <v>5</v>
      </c>
      <c r="B26" s="13"/>
      <c r="C26" s="2"/>
      <c r="D26" s="2"/>
    </row>
    <row r="27" spans="2:4" ht="12.75">
      <c r="B27" s="13"/>
      <c r="C27" s="2"/>
      <c r="D27" s="2"/>
    </row>
    <row r="28" spans="1:4" ht="39">
      <c r="A28" s="3" t="s">
        <v>60</v>
      </c>
      <c r="B28" s="16"/>
      <c r="C28" s="2"/>
      <c r="D28" s="2"/>
    </row>
    <row r="29" spans="1:4" ht="26.25">
      <c r="A29" s="3" t="s">
        <v>45</v>
      </c>
      <c r="B29" s="16"/>
      <c r="C29" s="2"/>
      <c r="D29" s="2"/>
    </row>
    <row r="30" spans="1:4" ht="92.25">
      <c r="A30" s="4" t="s">
        <v>46</v>
      </c>
      <c r="B30" s="16"/>
      <c r="C30" s="2"/>
      <c r="D30" s="2"/>
    </row>
    <row r="31" spans="2:4" ht="12.75">
      <c r="B31" s="13"/>
      <c r="C31" s="2"/>
      <c r="D31" s="2"/>
    </row>
    <row r="32" spans="2:4" ht="13.5" thickBot="1">
      <c r="B32" s="13"/>
      <c r="C32" s="10" t="s">
        <v>7</v>
      </c>
      <c r="D32" s="10" t="s">
        <v>8</v>
      </c>
    </row>
    <row r="33" spans="1:4" ht="12.75">
      <c r="A33" s="23" t="s">
        <v>202</v>
      </c>
      <c r="B33" s="2"/>
      <c r="C33" s="47"/>
      <c r="D33" s="67"/>
    </row>
    <row r="34" spans="1:4" ht="12.75">
      <c r="A34" s="61" t="s">
        <v>9</v>
      </c>
      <c r="B34" s="2"/>
      <c r="C34" s="47"/>
      <c r="D34" s="67"/>
    </row>
    <row r="35" spans="1:4" ht="12.75">
      <c r="A35" s="23" t="s">
        <v>112</v>
      </c>
      <c r="B35" s="2"/>
      <c r="C35" s="47"/>
      <c r="D35" s="67">
        <v>450</v>
      </c>
    </row>
    <row r="36" spans="1:4" ht="12.75">
      <c r="A36" t="s">
        <v>10</v>
      </c>
      <c r="B36" s="2"/>
      <c r="C36" s="47">
        <v>250</v>
      </c>
      <c r="D36" s="67">
        <v>120</v>
      </c>
    </row>
    <row r="37" spans="1:4" ht="12.75">
      <c r="A37" s="40" t="s">
        <v>103</v>
      </c>
      <c r="B37" s="2"/>
      <c r="C37" s="47"/>
      <c r="D37" s="67">
        <v>1072</v>
      </c>
    </row>
    <row r="38" spans="1:4" ht="12.75">
      <c r="A38" s="40" t="s">
        <v>118</v>
      </c>
      <c r="B38" s="2"/>
      <c r="C38" s="27"/>
      <c r="D38" s="67">
        <v>206</v>
      </c>
    </row>
    <row r="39" spans="1:4" ht="12.75">
      <c r="A39" t="s">
        <v>104</v>
      </c>
      <c r="B39" s="2"/>
      <c r="C39" s="47"/>
      <c r="D39" s="67">
        <v>550</v>
      </c>
    </row>
    <row r="40" spans="1:4" ht="12.75">
      <c r="A40" s="23" t="s">
        <v>110</v>
      </c>
      <c r="B40" s="2"/>
      <c r="C40" s="47"/>
      <c r="D40" s="67">
        <v>700</v>
      </c>
    </row>
    <row r="41" spans="1:4" ht="12.75">
      <c r="A41" s="61" t="s">
        <v>11</v>
      </c>
      <c r="B41" s="2"/>
      <c r="C41" s="47"/>
      <c r="D41" s="67"/>
    </row>
    <row r="42" spans="1:4" ht="12.75">
      <c r="A42" t="s">
        <v>105</v>
      </c>
      <c r="C42" s="47"/>
      <c r="D42" s="67">
        <v>600</v>
      </c>
    </row>
    <row r="43" spans="1:4" ht="12.75">
      <c r="A43" s="23" t="s">
        <v>111</v>
      </c>
      <c r="B43" s="13"/>
      <c r="C43" s="47">
        <v>62</v>
      </c>
      <c r="D43" s="67"/>
    </row>
    <row r="44" spans="1:4" ht="12.75">
      <c r="A44" s="23" t="s">
        <v>26</v>
      </c>
      <c r="B44" s="13"/>
      <c r="C44" s="47">
        <v>40</v>
      </c>
      <c r="D44" s="67"/>
    </row>
    <row r="45" spans="1:4" ht="12.75">
      <c r="A45" t="s">
        <v>12</v>
      </c>
      <c r="B45" s="2"/>
      <c r="C45" s="47">
        <v>250</v>
      </c>
      <c r="D45" s="67"/>
    </row>
    <row r="46" spans="1:4" ht="12.75">
      <c r="A46" t="s">
        <v>13</v>
      </c>
      <c r="B46" s="2"/>
      <c r="C46" s="47">
        <v>130</v>
      </c>
      <c r="D46" s="67"/>
    </row>
    <row r="47" spans="1:4" ht="12.75">
      <c r="A47" t="s">
        <v>14</v>
      </c>
      <c r="B47" s="2"/>
      <c r="C47" s="47">
        <v>50</v>
      </c>
      <c r="D47" s="67">
        <v>50</v>
      </c>
    </row>
    <row r="48" spans="1:4" ht="12.75">
      <c r="A48" s="23" t="s">
        <v>121</v>
      </c>
      <c r="B48" s="13"/>
      <c r="C48" s="47"/>
      <c r="D48" s="67">
        <v>150</v>
      </c>
    </row>
    <row r="49" spans="1:4" ht="12.75">
      <c r="A49" s="23" t="s">
        <v>116</v>
      </c>
      <c r="B49" s="13"/>
      <c r="C49" s="47"/>
      <c r="D49" s="67">
        <v>1000</v>
      </c>
    </row>
    <row r="50" spans="1:4" ht="12.75">
      <c r="A50" t="s">
        <v>27</v>
      </c>
      <c r="B50" s="2"/>
      <c r="C50" s="47"/>
      <c r="D50" s="67">
        <v>200</v>
      </c>
    </row>
    <row r="51" spans="1:4" ht="12.75">
      <c r="A51" s="23" t="s">
        <v>15</v>
      </c>
      <c r="B51" s="2"/>
      <c r="C51" s="47">
        <v>400</v>
      </c>
      <c r="D51" s="67">
        <v>200</v>
      </c>
    </row>
    <row r="52" spans="1:4" ht="12.75">
      <c r="A52" s="23" t="s">
        <v>107</v>
      </c>
      <c r="B52" s="2"/>
      <c r="C52" s="47"/>
      <c r="D52" s="67">
        <v>400</v>
      </c>
    </row>
    <row r="53" spans="1:4" ht="12.75">
      <c r="A53" s="80" t="s">
        <v>128</v>
      </c>
      <c r="B53" s="13"/>
      <c r="C53" s="51"/>
      <c r="D53" s="52">
        <v>400</v>
      </c>
    </row>
    <row r="54" spans="1:4" ht="12.75">
      <c r="A54" s="23" t="s">
        <v>114</v>
      </c>
      <c r="B54" s="2"/>
      <c r="C54" s="47"/>
      <c r="D54" s="48">
        <v>210</v>
      </c>
    </row>
    <row r="55" spans="1:4" ht="12.75">
      <c r="A55" t="s">
        <v>16</v>
      </c>
      <c r="B55" s="2"/>
      <c r="C55" s="47">
        <v>1400</v>
      </c>
      <c r="D55" s="48">
        <v>1400</v>
      </c>
    </row>
    <row r="56" spans="1:4" ht="12.75">
      <c r="A56" t="s">
        <v>17</v>
      </c>
      <c r="B56" s="2"/>
      <c r="C56" s="47"/>
      <c r="D56" s="48"/>
    </row>
    <row r="57" spans="1:4" ht="13.5" thickBot="1">
      <c r="A57" t="s">
        <v>29</v>
      </c>
      <c r="B57" s="13"/>
      <c r="C57" s="57"/>
      <c r="D57" s="59"/>
    </row>
    <row r="58" spans="2:4" ht="12.75">
      <c r="B58" s="17"/>
      <c r="C58" s="65">
        <f>SUM(C34:C57)</f>
        <v>2582</v>
      </c>
      <c r="D58" s="66">
        <f>SUM(D33:D57)</f>
        <v>7708</v>
      </c>
    </row>
    <row r="59" ht="12.75">
      <c r="B59" s="17"/>
    </row>
    <row r="60" ht="12.75">
      <c r="B60" s="17"/>
    </row>
    <row r="61" ht="12.75">
      <c r="B61" s="17"/>
    </row>
  </sheetData>
  <sheetProtection/>
  <printOptions/>
  <pageMargins left="0.4375" right="0.24791666666666667" top="0.984251969" bottom="0.984251969" header="0.4921259845" footer="0.4921259845"/>
  <pageSetup horizontalDpi="600" verticalDpi="600" orientation="portrait" paperSize="9" scale="70" r:id="rId1"/>
</worksheet>
</file>

<file path=xl/worksheets/sheet9.xml><?xml version="1.0" encoding="utf-8"?>
<worksheet xmlns="http://schemas.openxmlformats.org/spreadsheetml/2006/main" xmlns:r="http://schemas.openxmlformats.org/officeDocument/2006/relationships">
  <dimension ref="A1:E66"/>
  <sheetViews>
    <sheetView zoomScale="130" zoomScaleNormal="130" zoomScalePageLayoutView="0" workbookViewId="0" topLeftCell="A7">
      <selection activeCell="A19" sqref="A19"/>
    </sheetView>
  </sheetViews>
  <sheetFormatPr defaultColWidth="11.421875" defaultRowHeight="12.75"/>
  <cols>
    <col min="1" max="1" width="85.421875" style="0" customWidth="1"/>
    <col min="2" max="2" width="8.8515625" style="0" customWidth="1"/>
    <col min="3" max="3" width="15.421875" style="0" customWidth="1"/>
    <col min="4" max="4" width="13.421875" style="0" bestFit="1" customWidth="1"/>
  </cols>
  <sheetData>
    <row r="1" ht="12.75">
      <c r="B1" s="17"/>
    </row>
    <row r="2" ht="12.75">
      <c r="B2" s="17"/>
    </row>
    <row r="3" spans="1:2" ht="15">
      <c r="A3" s="20" t="s">
        <v>191</v>
      </c>
      <c r="B3" s="17"/>
    </row>
    <row r="4" ht="12.75">
      <c r="B4" s="17"/>
    </row>
    <row r="5" spans="1:4" ht="12.75">
      <c r="A5" s="23" t="s">
        <v>190</v>
      </c>
      <c r="B5" s="13"/>
      <c r="C5" s="2">
        <v>332995</v>
      </c>
      <c r="D5" s="2"/>
    </row>
    <row r="6" spans="1:4" ht="12.75">
      <c r="A6" t="s">
        <v>64</v>
      </c>
      <c r="B6" s="13"/>
      <c r="C6" s="2"/>
      <c r="D6" s="2"/>
    </row>
    <row r="7" spans="1:4" ht="12.75">
      <c r="A7" t="s">
        <v>65</v>
      </c>
      <c r="B7" s="13"/>
      <c r="C7" s="2"/>
      <c r="D7" s="2"/>
    </row>
    <row r="8" spans="1:4" ht="13.5" thickBot="1">
      <c r="A8" t="s">
        <v>66</v>
      </c>
      <c r="B8" s="13"/>
      <c r="C8" s="10">
        <v>80000</v>
      </c>
      <c r="D8" s="2"/>
    </row>
    <row r="9" spans="2:4" ht="15">
      <c r="B9" s="13"/>
      <c r="C9" s="22">
        <f>C5-C8</f>
        <v>252995</v>
      </c>
      <c r="D9" s="2"/>
    </row>
    <row r="10" spans="1:4" ht="26.25">
      <c r="A10" s="3" t="s">
        <v>52</v>
      </c>
      <c r="B10" s="14">
        <v>25</v>
      </c>
      <c r="C10" s="2">
        <f>C9/B10</f>
        <v>10119.8</v>
      </c>
      <c r="D10" s="2"/>
    </row>
    <row r="11" spans="1:4" ht="26.25">
      <c r="A11" s="3" t="s">
        <v>49</v>
      </c>
      <c r="B11" s="15">
        <v>0.1</v>
      </c>
      <c r="C11" s="2">
        <f>B11*C10</f>
        <v>1011.98</v>
      </c>
      <c r="D11" s="2"/>
    </row>
    <row r="12" spans="1:4" ht="12.75">
      <c r="A12" t="s">
        <v>1</v>
      </c>
      <c r="B12" s="13"/>
      <c r="C12" s="2">
        <f>C10-C11</f>
        <v>9107.82</v>
      </c>
      <c r="D12" s="2"/>
    </row>
    <row r="13" spans="1:4" ht="30.75">
      <c r="A13" s="21" t="s">
        <v>53</v>
      </c>
      <c r="B13" s="16"/>
      <c r="C13" s="2"/>
      <c r="D13" s="2"/>
    </row>
    <row r="14" spans="1:4" ht="12.75">
      <c r="A14" t="s">
        <v>2</v>
      </c>
      <c r="B14" s="13"/>
      <c r="C14" s="2">
        <f>0.5*C12</f>
        <v>4553.91</v>
      </c>
      <c r="D14" s="2"/>
    </row>
    <row r="15" spans="1:4" ht="26.25">
      <c r="A15" s="3" t="s">
        <v>56</v>
      </c>
      <c r="B15" s="16">
        <v>1.5</v>
      </c>
      <c r="C15" s="2">
        <f>350*B15</f>
        <v>525</v>
      </c>
      <c r="D15" s="2"/>
    </row>
    <row r="16" spans="1:4" ht="12.75">
      <c r="A16" t="s">
        <v>44</v>
      </c>
      <c r="B16" s="13"/>
      <c r="C16" s="2">
        <v>250</v>
      </c>
      <c r="D16" s="2"/>
    </row>
    <row r="17" spans="1:4" ht="12.75">
      <c r="A17" s="23" t="s">
        <v>192</v>
      </c>
      <c r="B17" s="13"/>
      <c r="C17" s="49">
        <f>C63</f>
        <v>2582</v>
      </c>
      <c r="D17" s="19"/>
    </row>
    <row r="18" spans="1:4" ht="12.75">
      <c r="A18" t="s">
        <v>4</v>
      </c>
      <c r="B18" s="13"/>
      <c r="C18" s="19">
        <f>C14+C15+C16+C17</f>
        <v>7910.91</v>
      </c>
      <c r="D18" s="19"/>
    </row>
    <row r="19" spans="1:4" ht="27">
      <c r="A19" s="3" t="s">
        <v>55</v>
      </c>
      <c r="B19" s="24">
        <v>1000</v>
      </c>
      <c r="C19" s="22">
        <f>C18/B19</f>
        <v>7.910909999999999</v>
      </c>
      <c r="D19" s="19"/>
    </row>
    <row r="20" spans="1:4" ht="30.75">
      <c r="A20" s="21" t="s">
        <v>54</v>
      </c>
      <c r="B20" s="16"/>
      <c r="C20" s="19"/>
      <c r="D20" s="19"/>
    </row>
    <row r="21" spans="1:4" ht="12.75">
      <c r="A21" t="s">
        <v>2</v>
      </c>
      <c r="B21" s="13"/>
      <c r="C21" s="19">
        <f>0.5*C12</f>
        <v>4553.91</v>
      </c>
      <c r="D21" s="19"/>
    </row>
    <row r="22" spans="1:4" ht="12.75">
      <c r="A22" s="23" t="s">
        <v>193</v>
      </c>
      <c r="B22" s="13"/>
      <c r="C22" s="45">
        <f>D63</f>
        <v>10168</v>
      </c>
      <c r="D22" s="19"/>
    </row>
    <row r="23" spans="1:4" ht="12.75">
      <c r="A23" t="s">
        <v>4</v>
      </c>
      <c r="B23" s="13"/>
      <c r="C23" s="19">
        <f>C21+C22</f>
        <v>14721.91</v>
      </c>
      <c r="D23" s="19"/>
    </row>
    <row r="24" spans="1:4" ht="27">
      <c r="A24" s="3" t="s">
        <v>50</v>
      </c>
      <c r="B24" s="24">
        <v>80</v>
      </c>
      <c r="C24" s="22">
        <f>C23/B24</f>
        <v>184.023875</v>
      </c>
      <c r="D24" s="2"/>
    </row>
    <row r="25" spans="1:4" ht="12.75">
      <c r="A25" s="3"/>
      <c r="B25" s="14"/>
      <c r="C25" s="2"/>
      <c r="D25" s="2"/>
    </row>
    <row r="26" spans="1:4" ht="12.75">
      <c r="A26" t="s">
        <v>5</v>
      </c>
      <c r="B26" s="13"/>
      <c r="C26" s="2"/>
      <c r="D26" s="2"/>
    </row>
    <row r="27" spans="2:4" ht="12.75">
      <c r="B27" s="13"/>
      <c r="C27" s="2"/>
      <c r="D27" s="2"/>
    </row>
    <row r="28" spans="1:4" ht="39">
      <c r="A28" s="3" t="s">
        <v>60</v>
      </c>
      <c r="B28" s="16"/>
      <c r="C28" s="2"/>
      <c r="D28" s="2"/>
    </row>
    <row r="29" spans="1:4" ht="26.25">
      <c r="A29" s="3" t="s">
        <v>45</v>
      </c>
      <c r="B29" s="16"/>
      <c r="C29" s="2"/>
      <c r="D29" s="2"/>
    </row>
    <row r="30" spans="1:4" ht="92.25">
      <c r="A30" s="4" t="s">
        <v>46</v>
      </c>
      <c r="B30" s="16"/>
      <c r="C30" s="2"/>
      <c r="D30" s="2"/>
    </row>
    <row r="31" spans="2:4" ht="12.75">
      <c r="B31" s="13"/>
      <c r="C31" s="2"/>
      <c r="D31" s="2"/>
    </row>
    <row r="32" spans="2:4" ht="13.5" thickBot="1">
      <c r="B32" s="13"/>
      <c r="C32" s="10" t="s">
        <v>7</v>
      </c>
      <c r="D32" s="10" t="s">
        <v>8</v>
      </c>
    </row>
    <row r="33" spans="1:4" ht="12.75">
      <c r="A33" s="23" t="s">
        <v>203</v>
      </c>
      <c r="B33" s="2"/>
      <c r="C33" s="47"/>
      <c r="D33" s="67"/>
    </row>
    <row r="34" spans="1:5" ht="12.75">
      <c r="A34" s="61" t="s">
        <v>9</v>
      </c>
      <c r="B34" s="2"/>
      <c r="C34" s="47"/>
      <c r="D34" s="67"/>
      <c r="E34" s="38"/>
    </row>
    <row r="35" spans="1:5" ht="12.75">
      <c r="A35" s="23" t="s">
        <v>112</v>
      </c>
      <c r="B35" s="2"/>
      <c r="C35" s="47"/>
      <c r="D35" s="67">
        <v>450</v>
      </c>
      <c r="E35" s="38"/>
    </row>
    <row r="36" spans="1:5" ht="12.75">
      <c r="A36" t="s">
        <v>10</v>
      </c>
      <c r="B36" s="2"/>
      <c r="C36" s="47">
        <v>250</v>
      </c>
      <c r="D36" s="67">
        <v>120</v>
      </c>
      <c r="E36" s="38"/>
    </row>
    <row r="37" spans="1:5" ht="12.75">
      <c r="A37" s="40" t="s">
        <v>103</v>
      </c>
      <c r="B37" s="2"/>
      <c r="C37" s="47"/>
      <c r="D37" s="67">
        <v>1072</v>
      </c>
      <c r="E37" s="38"/>
    </row>
    <row r="38" spans="1:5" ht="12.75">
      <c r="A38" s="40" t="s">
        <v>118</v>
      </c>
      <c r="B38" s="2"/>
      <c r="C38" s="27"/>
      <c r="D38" s="67">
        <v>206</v>
      </c>
      <c r="E38" s="38"/>
    </row>
    <row r="39" spans="1:5" ht="12.75">
      <c r="A39" t="s">
        <v>104</v>
      </c>
      <c r="B39" s="2"/>
      <c r="C39" s="47"/>
      <c r="D39" s="67">
        <v>550</v>
      </c>
      <c r="E39" s="38"/>
    </row>
    <row r="40" spans="1:5" ht="12.75">
      <c r="A40" s="23" t="s">
        <v>110</v>
      </c>
      <c r="B40" s="2"/>
      <c r="C40" s="47"/>
      <c r="D40" s="67">
        <v>700</v>
      </c>
      <c r="E40" s="38"/>
    </row>
    <row r="41" spans="1:5" ht="12.75">
      <c r="A41" s="40" t="s">
        <v>152</v>
      </c>
      <c r="B41" s="2"/>
      <c r="C41" s="51"/>
      <c r="D41" s="67">
        <v>1200</v>
      </c>
      <c r="E41" s="38"/>
    </row>
    <row r="42" spans="1:5" ht="12.75">
      <c r="A42" s="61" t="s">
        <v>11</v>
      </c>
      <c r="B42" s="2"/>
      <c r="C42" s="47"/>
      <c r="D42" s="67"/>
      <c r="E42" s="38"/>
    </row>
    <row r="43" spans="1:5" ht="12.75">
      <c r="A43" t="s">
        <v>105</v>
      </c>
      <c r="C43" s="47"/>
      <c r="D43" s="67">
        <v>600</v>
      </c>
      <c r="E43" s="38"/>
    </row>
    <row r="44" spans="1:5" ht="12.75">
      <c r="A44" s="23" t="s">
        <v>111</v>
      </c>
      <c r="B44" s="13"/>
      <c r="C44" s="47">
        <v>62</v>
      </c>
      <c r="D44" s="67"/>
      <c r="E44" s="38"/>
    </row>
    <row r="45" spans="1:5" ht="12.75">
      <c r="A45" s="23" t="s">
        <v>26</v>
      </c>
      <c r="B45" s="13"/>
      <c r="C45" s="47">
        <v>40</v>
      </c>
      <c r="D45" s="67"/>
      <c r="E45" s="38"/>
    </row>
    <row r="46" spans="1:5" ht="12.75">
      <c r="A46" t="s">
        <v>12</v>
      </c>
      <c r="B46" s="2"/>
      <c r="C46" s="47">
        <v>250</v>
      </c>
      <c r="D46" s="67"/>
      <c r="E46" s="38"/>
    </row>
    <row r="47" spans="1:5" ht="12.75">
      <c r="A47" t="s">
        <v>13</v>
      </c>
      <c r="B47" s="2"/>
      <c r="C47" s="47">
        <v>130</v>
      </c>
      <c r="D47" s="67"/>
      <c r="E47" s="38"/>
    </row>
    <row r="48" spans="1:5" ht="12.75">
      <c r="A48" t="s">
        <v>14</v>
      </c>
      <c r="B48" s="2"/>
      <c r="C48" s="47">
        <v>50</v>
      </c>
      <c r="D48" s="67">
        <v>50</v>
      </c>
      <c r="E48" s="38"/>
    </row>
    <row r="49" spans="1:5" ht="12.75">
      <c r="A49" s="23" t="s">
        <v>121</v>
      </c>
      <c r="B49" s="13"/>
      <c r="C49" s="47"/>
      <c r="D49" s="67">
        <v>150</v>
      </c>
      <c r="E49" s="38"/>
    </row>
    <row r="50" spans="1:5" ht="12.75">
      <c r="A50" s="23" t="s">
        <v>116</v>
      </c>
      <c r="B50" s="13"/>
      <c r="C50" s="47"/>
      <c r="D50" s="67">
        <v>1000</v>
      </c>
      <c r="E50" s="38"/>
    </row>
    <row r="51" spans="1:5" ht="12.75">
      <c r="A51" t="s">
        <v>27</v>
      </c>
      <c r="B51" s="2"/>
      <c r="C51" s="47"/>
      <c r="D51" s="67">
        <v>200</v>
      </c>
      <c r="E51" s="38"/>
    </row>
    <row r="52" spans="1:5" ht="12.75">
      <c r="A52" s="23" t="s">
        <v>15</v>
      </c>
      <c r="B52" s="2"/>
      <c r="C52" s="47">
        <v>400</v>
      </c>
      <c r="D52" s="67">
        <v>200</v>
      </c>
      <c r="E52" s="38"/>
    </row>
    <row r="53" spans="1:5" ht="12.75">
      <c r="A53" s="23" t="s">
        <v>107</v>
      </c>
      <c r="B53" s="2"/>
      <c r="C53" s="47"/>
      <c r="D53" s="67">
        <v>400</v>
      </c>
      <c r="E53" s="38"/>
    </row>
    <row r="54" spans="1:5" ht="12.75">
      <c r="A54" s="3" t="s">
        <v>32</v>
      </c>
      <c r="B54" s="2"/>
      <c r="C54" s="51"/>
      <c r="D54" s="52">
        <v>280</v>
      </c>
      <c r="E54" s="38"/>
    </row>
    <row r="55" spans="1:5" ht="12.75">
      <c r="A55" s="40" t="s">
        <v>158</v>
      </c>
      <c r="B55" s="2"/>
      <c r="C55" s="51"/>
      <c r="D55" s="52">
        <v>350</v>
      </c>
      <c r="E55" s="70"/>
    </row>
    <row r="56" spans="1:5" ht="12.75">
      <c r="A56" s="85" t="s">
        <v>157</v>
      </c>
      <c r="B56" s="2"/>
      <c r="C56" s="67"/>
      <c r="D56" s="52">
        <v>480</v>
      </c>
      <c r="E56" s="70"/>
    </row>
    <row r="57" spans="1:5" ht="12.75">
      <c r="A57" s="85" t="s">
        <v>153</v>
      </c>
      <c r="B57" s="17"/>
      <c r="D57" s="52">
        <v>150</v>
      </c>
      <c r="E57" s="70"/>
    </row>
    <row r="58" spans="1:5" ht="12.75">
      <c r="A58" s="80" t="s">
        <v>128</v>
      </c>
      <c r="B58" s="13"/>
      <c r="C58" s="51"/>
      <c r="D58" s="52">
        <v>400</v>
      </c>
      <c r="E58" s="70"/>
    </row>
    <row r="59" spans="1:5" ht="12.75">
      <c r="A59" s="23" t="s">
        <v>114</v>
      </c>
      <c r="B59" s="2"/>
      <c r="C59" s="47"/>
      <c r="D59" s="48">
        <v>210</v>
      </c>
      <c r="E59" s="70"/>
    </row>
    <row r="60" spans="1:4" ht="12.75">
      <c r="A60" t="s">
        <v>16</v>
      </c>
      <c r="B60" s="2"/>
      <c r="C60" s="47">
        <v>1400</v>
      </c>
      <c r="D60" s="48">
        <v>1400</v>
      </c>
    </row>
    <row r="61" spans="1:4" ht="12.75">
      <c r="A61" t="s">
        <v>17</v>
      </c>
      <c r="B61" s="2"/>
      <c r="C61" s="47"/>
      <c r="D61" s="48"/>
    </row>
    <row r="62" spans="1:4" ht="13.5" thickBot="1">
      <c r="A62" t="s">
        <v>29</v>
      </c>
      <c r="B62" s="13"/>
      <c r="C62" s="57"/>
      <c r="D62" s="59"/>
    </row>
    <row r="63" spans="2:4" ht="12.75">
      <c r="B63" s="17"/>
      <c r="C63" s="65">
        <f>SUM(C34:C62)</f>
        <v>2582</v>
      </c>
      <c r="D63" s="66">
        <f>SUM(D33:D62)</f>
        <v>10168</v>
      </c>
    </row>
    <row r="64" ht="12.75">
      <c r="B64" s="17"/>
    </row>
    <row r="65" ht="12.75">
      <c r="B65" s="17"/>
    </row>
    <row r="66" ht="12.75">
      <c r="B66" s="17"/>
    </row>
  </sheetData>
  <sheetProtection/>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Zimmermann Katrin</cp:lastModifiedBy>
  <cp:lastPrinted>2020-08-13T08:00:28Z</cp:lastPrinted>
  <dcterms:created xsi:type="dcterms:W3CDTF">1996-10-17T05:27:31Z</dcterms:created>
  <dcterms:modified xsi:type="dcterms:W3CDTF">2020-08-13T08:33:00Z</dcterms:modified>
  <cp:category/>
  <cp:version/>
  <cp:contentType/>
  <cp:contentStatus/>
</cp:coreProperties>
</file>